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70-902\Downloads\"/>
    </mc:Choice>
  </mc:AlternateContent>
  <bookViews>
    <workbookView xWindow="0" yWindow="0" windowWidth="20490" windowHeight="7905"/>
  </bookViews>
  <sheets>
    <sheet name="Interest during Grace"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2" l="1"/>
  <c r="C16" i="2" l="1"/>
  <c r="C17" i="2" l="1"/>
  <c r="C15" i="2"/>
  <c r="F23" i="2"/>
  <c r="D141" i="2" l="1"/>
  <c r="D139" i="2"/>
  <c r="D137" i="2"/>
  <c r="D135" i="2"/>
  <c r="D133" i="2"/>
  <c r="D131" i="2"/>
  <c r="D129" i="2"/>
  <c r="D127" i="2"/>
  <c r="D125" i="2"/>
  <c r="D123" i="2"/>
  <c r="D121" i="2"/>
  <c r="D119" i="2"/>
  <c r="D138" i="2"/>
  <c r="D134" i="2"/>
  <c r="D130" i="2"/>
  <c r="D126" i="2"/>
  <c r="D124" i="2"/>
  <c r="D142" i="2"/>
  <c r="D140" i="2"/>
  <c r="D136" i="2"/>
  <c r="D132" i="2"/>
  <c r="D128" i="2"/>
  <c r="D122" i="2"/>
  <c r="D120" i="2"/>
  <c r="D117" i="2"/>
  <c r="D115" i="2"/>
  <c r="D113" i="2"/>
  <c r="D111" i="2"/>
  <c r="D109" i="2"/>
  <c r="D107" i="2"/>
  <c r="D105" i="2"/>
  <c r="D103" i="2"/>
  <c r="D101" i="2"/>
  <c r="D99" i="2"/>
  <c r="D97" i="2"/>
  <c r="D95" i="2"/>
  <c r="D93" i="2"/>
  <c r="D91" i="2"/>
  <c r="D89" i="2"/>
  <c r="D87" i="2"/>
  <c r="D85" i="2"/>
  <c r="D83" i="2"/>
  <c r="D81" i="2"/>
  <c r="D79" i="2"/>
  <c r="D77" i="2"/>
  <c r="D75" i="2"/>
  <c r="D73" i="2"/>
  <c r="D71" i="2"/>
  <c r="D69" i="2"/>
  <c r="D67" i="2"/>
  <c r="D65" i="2"/>
  <c r="D63" i="2"/>
  <c r="D61" i="2"/>
  <c r="D59" i="2"/>
  <c r="D57" i="2"/>
  <c r="D55" i="2"/>
  <c r="D53" i="2"/>
  <c r="D51" i="2"/>
  <c r="D49" i="2"/>
  <c r="D47" i="2"/>
  <c r="D45" i="2"/>
  <c r="D43" i="2"/>
  <c r="D41" i="2"/>
  <c r="D39" i="2"/>
  <c r="D37" i="2"/>
  <c r="D35" i="2"/>
  <c r="D118" i="2"/>
  <c r="D116" i="2"/>
  <c r="D114" i="2"/>
  <c r="D112" i="2"/>
  <c r="D110" i="2"/>
  <c r="D108" i="2"/>
  <c r="D106" i="2"/>
  <c r="D104" i="2"/>
  <c r="D102" i="2"/>
  <c r="D100" i="2"/>
  <c r="D98" i="2"/>
  <c r="D96" i="2"/>
  <c r="D94" i="2"/>
  <c r="D92" i="2"/>
  <c r="D90" i="2"/>
  <c r="D88" i="2"/>
  <c r="D86" i="2"/>
  <c r="D84" i="2"/>
  <c r="D82" i="2"/>
  <c r="D80" i="2"/>
  <c r="D78" i="2"/>
  <c r="D76" i="2"/>
  <c r="D74" i="2"/>
  <c r="D72" i="2"/>
  <c r="D70" i="2"/>
  <c r="D68" i="2"/>
  <c r="D66" i="2"/>
  <c r="D64" i="2"/>
  <c r="D62" i="2"/>
  <c r="D60" i="2"/>
  <c r="D58" i="2"/>
  <c r="D56" i="2"/>
  <c r="D54" i="2"/>
  <c r="D52" i="2"/>
  <c r="D50" i="2"/>
  <c r="D48" i="2"/>
  <c r="D46" i="2"/>
  <c r="D44" i="2"/>
  <c r="D42" i="2"/>
  <c r="D40" i="2"/>
  <c r="D38" i="2"/>
  <c r="D36" i="2"/>
  <c r="D23" i="2"/>
  <c r="E23" i="2" s="1"/>
  <c r="G23" i="2" l="1"/>
  <c r="C24" i="2" s="1"/>
  <c r="F24" i="2" s="1"/>
  <c r="D24" i="2" s="1"/>
  <c r="E24" i="2" s="1"/>
  <c r="G24" i="2" l="1"/>
  <c r="C25" i="2" s="1"/>
  <c r="F25" i="2" s="1"/>
  <c r="D25" i="2" s="1"/>
  <c r="E25" i="2" s="1"/>
  <c r="G25" i="2" l="1"/>
  <c r="C26" i="2" s="1"/>
  <c r="F26" i="2" s="1"/>
  <c r="D26" i="2" s="1"/>
  <c r="E26" i="2" s="1"/>
  <c r="G26" i="2" l="1"/>
  <c r="C27" i="2" s="1"/>
  <c r="F27" i="2" s="1"/>
  <c r="D27" i="2" l="1"/>
  <c r="E27" i="2" s="1"/>
  <c r="G27" i="2" l="1"/>
  <c r="C28" i="2" s="1"/>
  <c r="F28" i="2" s="1"/>
  <c r="D28" i="2" l="1"/>
  <c r="E28" i="2" s="1"/>
  <c r="G28" i="2" l="1"/>
  <c r="C29" i="2" s="1"/>
  <c r="F29" i="2" s="1"/>
  <c r="D29" i="2" s="1"/>
  <c r="E29" i="2" s="1"/>
  <c r="G29" i="2" l="1"/>
  <c r="C30" i="2" s="1"/>
  <c r="F30" i="2" s="1"/>
  <c r="D30" i="2" s="1"/>
  <c r="E30" i="2" s="1"/>
  <c r="G30" i="2" l="1"/>
  <c r="C31" i="2" s="1"/>
  <c r="F31" i="2" s="1"/>
  <c r="D31" i="2" s="1"/>
  <c r="E31" i="2" s="1"/>
  <c r="G31" i="2" l="1"/>
  <c r="C32" i="2" s="1"/>
  <c r="F32" i="2" s="1"/>
  <c r="D32" i="2" s="1"/>
  <c r="E32" i="2" s="1"/>
  <c r="G32" i="2" l="1"/>
  <c r="C33" i="2" s="1"/>
  <c r="F33" i="2" l="1"/>
  <c r="D33" i="2" s="1"/>
  <c r="E33" i="2" s="1"/>
  <c r="G33" i="2" l="1"/>
  <c r="C34" i="2" s="1"/>
  <c r="F34" i="2" s="1"/>
  <c r="D34" i="2" s="1"/>
  <c r="E34" i="2" s="1"/>
  <c r="G34" i="2" l="1"/>
  <c r="C35" i="2" s="1"/>
  <c r="D143" i="2"/>
  <c r="C19" i="2" s="1"/>
  <c r="F35" i="2" l="1"/>
  <c r="E35" i="2" s="1"/>
  <c r="G35" i="2" l="1"/>
  <c r="C36" i="2" s="1"/>
  <c r="F36" i="2" l="1"/>
  <c r="E36" i="2" s="1"/>
  <c r="G36" i="2" l="1"/>
  <c r="C37" i="2" s="1"/>
  <c r="F37" i="2" s="1"/>
  <c r="E37" i="2" s="1"/>
  <c r="G37" i="2" l="1"/>
  <c r="C38" i="2" s="1"/>
  <c r="F38" i="2" s="1"/>
  <c r="E38" i="2" s="1"/>
  <c r="G38" i="2" l="1"/>
  <c r="C39" i="2" s="1"/>
  <c r="F39" i="2" s="1"/>
  <c r="E39" i="2" s="1"/>
  <c r="G39" i="2" l="1"/>
  <c r="C40" i="2" s="1"/>
  <c r="F40" i="2" s="1"/>
  <c r="E40" i="2" s="1"/>
  <c r="G40" i="2" l="1"/>
  <c r="C41" i="2" s="1"/>
  <c r="F41" i="2" s="1"/>
  <c r="E41" i="2" s="1"/>
  <c r="G41" i="2" l="1"/>
  <c r="C42" i="2" s="1"/>
  <c r="F42" i="2" s="1"/>
  <c r="E42" i="2" s="1"/>
  <c r="G42" i="2" l="1"/>
  <c r="C43" i="2" s="1"/>
  <c r="F43" i="2" s="1"/>
  <c r="E43" i="2" s="1"/>
  <c r="G43" i="2" l="1"/>
  <c r="C44" i="2" s="1"/>
  <c r="F44" i="2" s="1"/>
  <c r="E44" i="2" s="1"/>
  <c r="G44" i="2" l="1"/>
  <c r="C45" i="2" s="1"/>
  <c r="F45" i="2" s="1"/>
  <c r="E45" i="2" s="1"/>
  <c r="G45" i="2" l="1"/>
  <c r="C46" i="2" s="1"/>
  <c r="F46" i="2" s="1"/>
  <c r="E46" i="2" s="1"/>
  <c r="G46" i="2" l="1"/>
  <c r="C47" i="2" s="1"/>
  <c r="F47" i="2" s="1"/>
  <c r="E47" i="2" s="1"/>
  <c r="G47" i="2" l="1"/>
  <c r="C48" i="2" s="1"/>
  <c r="F48" i="2" s="1"/>
  <c r="E48" i="2" s="1"/>
  <c r="G48" i="2" l="1"/>
  <c r="C49" i="2" s="1"/>
  <c r="F49" i="2" s="1"/>
  <c r="E49" i="2" s="1"/>
  <c r="G49" i="2" l="1"/>
  <c r="C50" i="2" s="1"/>
  <c r="F50" i="2" l="1"/>
  <c r="E50" i="2" s="1"/>
  <c r="G50" i="2" l="1"/>
  <c r="C51" i="2" s="1"/>
  <c r="F51" i="2" s="1"/>
  <c r="E51" i="2" s="1"/>
  <c r="G51" i="2" l="1"/>
  <c r="C52" i="2" s="1"/>
  <c r="F52" i="2" s="1"/>
  <c r="E52" i="2" s="1"/>
  <c r="G52" i="2" l="1"/>
  <c r="C53" i="2" s="1"/>
  <c r="F53" i="2" s="1"/>
  <c r="E53" i="2" s="1"/>
  <c r="G53" i="2" l="1"/>
  <c r="C54" i="2" s="1"/>
  <c r="F54" i="2" s="1"/>
  <c r="E54" i="2" s="1"/>
  <c r="G54" i="2" l="1"/>
  <c r="C55" i="2" s="1"/>
  <c r="F55" i="2" s="1"/>
  <c r="E55" i="2" s="1"/>
  <c r="G55" i="2" l="1"/>
  <c r="C56" i="2" s="1"/>
  <c r="F56" i="2" s="1"/>
  <c r="E56" i="2" s="1"/>
  <c r="G56" i="2" l="1"/>
  <c r="C57" i="2" s="1"/>
  <c r="F57" i="2" s="1"/>
  <c r="E57" i="2" s="1"/>
  <c r="G57" i="2" l="1"/>
  <c r="C58" i="2" s="1"/>
  <c r="F58" i="2" s="1"/>
  <c r="E58" i="2" s="1"/>
  <c r="G58" i="2" l="1"/>
  <c r="C59" i="2" s="1"/>
  <c r="F59" i="2" s="1"/>
  <c r="E59" i="2" s="1"/>
  <c r="G59" i="2" l="1"/>
  <c r="C60" i="2" s="1"/>
  <c r="F60" i="2" s="1"/>
  <c r="E60" i="2" s="1"/>
  <c r="G60" i="2" l="1"/>
  <c r="C61" i="2" s="1"/>
  <c r="F61" i="2" s="1"/>
  <c r="E61" i="2" s="1"/>
  <c r="G61" i="2" l="1"/>
  <c r="C62" i="2" s="1"/>
  <c r="F62" i="2" s="1"/>
  <c r="E62" i="2" s="1"/>
  <c r="G62" i="2" l="1"/>
  <c r="C63" i="2" s="1"/>
  <c r="F63" i="2" s="1"/>
  <c r="E63" i="2" s="1"/>
  <c r="G63" i="2" l="1"/>
  <c r="C64" i="2" s="1"/>
  <c r="F64" i="2" s="1"/>
  <c r="E64" i="2" s="1"/>
  <c r="G64" i="2" l="1"/>
  <c r="C65" i="2" s="1"/>
  <c r="F65" i="2" s="1"/>
  <c r="E65" i="2" s="1"/>
  <c r="G65" i="2" l="1"/>
  <c r="C66" i="2" s="1"/>
  <c r="F66" i="2" s="1"/>
  <c r="E66" i="2" s="1"/>
  <c r="G66" i="2" l="1"/>
  <c r="C67" i="2" s="1"/>
  <c r="F67" i="2" s="1"/>
  <c r="E67" i="2" s="1"/>
  <c r="G67" i="2" l="1"/>
  <c r="C68" i="2" s="1"/>
  <c r="F68" i="2" s="1"/>
  <c r="E68" i="2" s="1"/>
  <c r="G68" i="2" l="1"/>
  <c r="C69" i="2" s="1"/>
  <c r="F69" i="2" s="1"/>
  <c r="E69" i="2" s="1"/>
  <c r="G69" i="2" l="1"/>
  <c r="C70" i="2" s="1"/>
  <c r="F70" i="2" s="1"/>
  <c r="E70" i="2" s="1"/>
  <c r="G70" i="2" l="1"/>
  <c r="C71" i="2" s="1"/>
  <c r="F71" i="2" s="1"/>
  <c r="E71" i="2" s="1"/>
  <c r="G71" i="2" l="1"/>
  <c r="C72" i="2" s="1"/>
  <c r="F72" i="2" s="1"/>
  <c r="E72" i="2" s="1"/>
  <c r="G72" i="2" l="1"/>
  <c r="C73" i="2" s="1"/>
  <c r="F73" i="2" s="1"/>
  <c r="E73" i="2" s="1"/>
  <c r="G73" i="2" l="1"/>
  <c r="C74" i="2" s="1"/>
  <c r="F74" i="2" s="1"/>
  <c r="E74" i="2" s="1"/>
  <c r="G74" i="2" l="1"/>
  <c r="C75" i="2" s="1"/>
  <c r="F75" i="2" s="1"/>
  <c r="E75" i="2" s="1"/>
  <c r="G75" i="2" l="1"/>
  <c r="C76" i="2" s="1"/>
  <c r="F76" i="2" s="1"/>
  <c r="E76" i="2" s="1"/>
  <c r="G76" i="2" l="1"/>
  <c r="C77" i="2" s="1"/>
  <c r="F77" i="2" s="1"/>
  <c r="E77" i="2" s="1"/>
  <c r="G77" i="2" l="1"/>
  <c r="C78" i="2" s="1"/>
  <c r="F78" i="2" s="1"/>
  <c r="E78" i="2" s="1"/>
  <c r="G78" i="2" l="1"/>
  <c r="C79" i="2" s="1"/>
  <c r="F79" i="2" s="1"/>
  <c r="E79" i="2" s="1"/>
  <c r="G79" i="2" l="1"/>
  <c r="C80" i="2" s="1"/>
  <c r="F80" i="2" s="1"/>
  <c r="E80" i="2" s="1"/>
  <c r="G80" i="2" l="1"/>
  <c r="C81" i="2" s="1"/>
  <c r="F81" i="2" s="1"/>
  <c r="E81" i="2" s="1"/>
  <c r="G81" i="2" l="1"/>
  <c r="C82" i="2" s="1"/>
  <c r="F82" i="2" s="1"/>
  <c r="E82" i="2" s="1"/>
  <c r="G82" i="2" l="1"/>
  <c r="C83" i="2" s="1"/>
  <c r="F83" i="2" s="1"/>
  <c r="E83" i="2" s="1"/>
  <c r="G83" i="2" l="1"/>
  <c r="C84" i="2" s="1"/>
  <c r="F84" i="2" s="1"/>
  <c r="E84" i="2" s="1"/>
  <c r="G84" i="2" l="1"/>
  <c r="C85" i="2" s="1"/>
  <c r="F85" i="2" s="1"/>
  <c r="E85" i="2" s="1"/>
  <c r="G85" i="2" l="1"/>
  <c r="C86" i="2" s="1"/>
  <c r="F86" i="2" s="1"/>
  <c r="E86" i="2" s="1"/>
  <c r="G86" i="2" l="1"/>
  <c r="C87" i="2" s="1"/>
  <c r="F87" i="2" s="1"/>
  <c r="E87" i="2" s="1"/>
  <c r="G87" i="2" l="1"/>
  <c r="C88" i="2" s="1"/>
  <c r="F88" i="2" s="1"/>
  <c r="E88" i="2" s="1"/>
  <c r="G88" i="2" l="1"/>
  <c r="C89" i="2" s="1"/>
  <c r="F89" i="2" s="1"/>
  <c r="E89" i="2" s="1"/>
  <c r="G89" i="2" l="1"/>
  <c r="C90" i="2" s="1"/>
  <c r="F90" i="2" l="1"/>
  <c r="E90" i="2" s="1"/>
  <c r="G90" i="2" l="1"/>
  <c r="C91" i="2" s="1"/>
  <c r="F91" i="2" l="1"/>
  <c r="E91" i="2" s="1"/>
  <c r="G91" i="2" l="1"/>
  <c r="C92" i="2" s="1"/>
  <c r="F92" i="2" l="1"/>
  <c r="E92" i="2" s="1"/>
  <c r="G92" i="2" l="1"/>
  <c r="C93" i="2" s="1"/>
  <c r="F93" i="2" l="1"/>
  <c r="E93" i="2" s="1"/>
  <c r="G93" i="2" l="1"/>
  <c r="C94" i="2" s="1"/>
  <c r="F94" i="2" l="1"/>
  <c r="E94" i="2" s="1"/>
  <c r="G94" i="2" l="1"/>
  <c r="C95" i="2" s="1"/>
  <c r="F95" i="2" s="1"/>
  <c r="E95" i="2" s="1"/>
  <c r="G95" i="2" l="1"/>
  <c r="C96" i="2" s="1"/>
  <c r="F96" i="2" s="1"/>
  <c r="E96" i="2" s="1"/>
  <c r="G96" i="2" l="1"/>
  <c r="C97" i="2" s="1"/>
  <c r="F97" i="2" s="1"/>
  <c r="E97" i="2" s="1"/>
  <c r="G97" i="2" l="1"/>
  <c r="C98" i="2" s="1"/>
  <c r="F98" i="2" s="1"/>
  <c r="E98" i="2" s="1"/>
  <c r="G98" i="2" l="1"/>
  <c r="C99" i="2" s="1"/>
  <c r="F99" i="2" s="1"/>
  <c r="E99" i="2" s="1"/>
  <c r="G99" i="2" l="1"/>
  <c r="C100" i="2" s="1"/>
  <c r="F100" i="2" s="1"/>
  <c r="E100" i="2" s="1"/>
  <c r="G100" i="2" l="1"/>
  <c r="C101" i="2" s="1"/>
  <c r="F101" i="2" s="1"/>
  <c r="E101" i="2" s="1"/>
  <c r="G101" i="2" l="1"/>
  <c r="C102" i="2" s="1"/>
  <c r="F102" i="2" s="1"/>
  <c r="E102" i="2" s="1"/>
  <c r="G102" i="2" l="1"/>
  <c r="C103" i="2" s="1"/>
  <c r="F103" i="2" s="1"/>
  <c r="E103" i="2" s="1"/>
  <c r="G103" i="2" l="1"/>
  <c r="C104" i="2" s="1"/>
  <c r="F104" i="2" s="1"/>
  <c r="E104" i="2" s="1"/>
  <c r="G104" i="2" l="1"/>
  <c r="C105" i="2" s="1"/>
  <c r="F105" i="2" s="1"/>
  <c r="E105" i="2" s="1"/>
  <c r="G105" i="2" l="1"/>
  <c r="C106" i="2" s="1"/>
  <c r="F106" i="2" s="1"/>
  <c r="E106" i="2" s="1"/>
  <c r="G106" i="2" l="1"/>
  <c r="C107" i="2" s="1"/>
  <c r="F107" i="2" s="1"/>
  <c r="E107" i="2" s="1"/>
  <c r="G107" i="2" l="1"/>
  <c r="C108" i="2" s="1"/>
  <c r="F108" i="2" s="1"/>
  <c r="E108" i="2" s="1"/>
  <c r="G108" i="2" l="1"/>
  <c r="C109" i="2" s="1"/>
  <c r="F109" i="2" s="1"/>
  <c r="E109" i="2" s="1"/>
  <c r="G109" i="2" l="1"/>
  <c r="C110" i="2" s="1"/>
  <c r="F110" i="2" s="1"/>
  <c r="E110" i="2" s="1"/>
  <c r="G110" i="2" l="1"/>
  <c r="C111" i="2" s="1"/>
  <c r="F111" i="2" s="1"/>
  <c r="E111" i="2" s="1"/>
  <c r="G111" i="2" l="1"/>
  <c r="C112" i="2" s="1"/>
  <c r="F112" i="2" s="1"/>
  <c r="E112" i="2" s="1"/>
  <c r="G112" i="2" l="1"/>
  <c r="C113" i="2" s="1"/>
  <c r="F113" i="2" s="1"/>
  <c r="E113" i="2" s="1"/>
  <c r="G113" i="2" l="1"/>
  <c r="C114" i="2" s="1"/>
  <c r="F114" i="2" s="1"/>
  <c r="E114" i="2" s="1"/>
  <c r="G114" i="2" l="1"/>
  <c r="C115" i="2" s="1"/>
  <c r="F115" i="2" s="1"/>
  <c r="E115" i="2" s="1"/>
  <c r="G115" i="2" l="1"/>
  <c r="C116" i="2" s="1"/>
  <c r="F116" i="2" s="1"/>
  <c r="E116" i="2" s="1"/>
  <c r="G116" i="2" l="1"/>
  <c r="C117" i="2" s="1"/>
  <c r="F117" i="2" s="1"/>
  <c r="E117" i="2" s="1"/>
  <c r="G117" i="2" l="1"/>
  <c r="C118" i="2" s="1"/>
  <c r="F118" i="2" s="1"/>
  <c r="E118" i="2" s="1"/>
  <c r="G118" i="2" l="1"/>
  <c r="C119" i="2" s="1"/>
  <c r="F119" i="2" s="1"/>
  <c r="E119" i="2" s="1"/>
  <c r="G119" i="2" l="1"/>
  <c r="C120" i="2" s="1"/>
  <c r="F120" i="2" s="1"/>
  <c r="E120" i="2" s="1"/>
  <c r="G120" i="2" l="1"/>
  <c r="C121" i="2" s="1"/>
  <c r="F121" i="2" s="1"/>
  <c r="E121" i="2" s="1"/>
  <c r="G121" i="2" l="1"/>
  <c r="C122" i="2" s="1"/>
  <c r="F122" i="2" s="1"/>
  <c r="E122" i="2" s="1"/>
  <c r="G122" i="2" l="1"/>
  <c r="C123" i="2" s="1"/>
  <c r="F123" i="2" s="1"/>
  <c r="E123" i="2" s="1"/>
  <c r="G123" i="2" l="1"/>
  <c r="C124" i="2" s="1"/>
  <c r="F124" i="2" s="1"/>
  <c r="E124" i="2" s="1"/>
  <c r="G124" i="2" l="1"/>
  <c r="C125" i="2" s="1"/>
  <c r="F125" i="2" s="1"/>
  <c r="E125" i="2" s="1"/>
  <c r="G125" i="2" l="1"/>
  <c r="C126" i="2" s="1"/>
  <c r="F126" i="2" s="1"/>
  <c r="E126" i="2" s="1"/>
  <c r="G126" i="2" l="1"/>
  <c r="C127" i="2" s="1"/>
  <c r="F127" i="2" s="1"/>
  <c r="E127" i="2" s="1"/>
  <c r="G127" i="2" l="1"/>
  <c r="C128" i="2" s="1"/>
  <c r="F128" i="2" s="1"/>
  <c r="E128" i="2" s="1"/>
  <c r="G128" i="2" l="1"/>
  <c r="C129" i="2" s="1"/>
  <c r="F129" i="2" s="1"/>
  <c r="E129" i="2" s="1"/>
  <c r="G129" i="2" l="1"/>
  <c r="C130" i="2" s="1"/>
  <c r="F130" i="2" s="1"/>
  <c r="E130" i="2" s="1"/>
  <c r="G130" i="2" l="1"/>
  <c r="C131" i="2" s="1"/>
  <c r="F131" i="2" s="1"/>
  <c r="E131" i="2" s="1"/>
  <c r="G131" i="2" l="1"/>
  <c r="C132" i="2" s="1"/>
  <c r="F132" i="2" s="1"/>
  <c r="E132" i="2" s="1"/>
  <c r="G132" i="2" l="1"/>
  <c r="C133" i="2" s="1"/>
  <c r="F133" i="2" s="1"/>
  <c r="E133" i="2" s="1"/>
  <c r="G133" i="2" l="1"/>
  <c r="C134" i="2" s="1"/>
  <c r="F134" i="2" s="1"/>
  <c r="E134" i="2" s="1"/>
  <c r="G134" i="2" l="1"/>
  <c r="C135" i="2" s="1"/>
  <c r="F135" i="2" s="1"/>
  <c r="E135" i="2" s="1"/>
  <c r="G135" i="2" l="1"/>
  <c r="C136" i="2" s="1"/>
  <c r="F136" i="2" s="1"/>
  <c r="E136" i="2" s="1"/>
  <c r="G136" i="2" l="1"/>
  <c r="C137" i="2" s="1"/>
  <c r="F137" i="2" s="1"/>
  <c r="E137" i="2" s="1"/>
  <c r="G137" i="2" l="1"/>
  <c r="C138" i="2" s="1"/>
  <c r="F138" i="2" s="1"/>
  <c r="E138" i="2" s="1"/>
  <c r="G138" i="2" l="1"/>
  <c r="C139" i="2" s="1"/>
  <c r="F139" i="2" s="1"/>
  <c r="E139" i="2" s="1"/>
  <c r="G139" i="2" l="1"/>
  <c r="C140" i="2" s="1"/>
  <c r="F140" i="2" s="1"/>
  <c r="E140" i="2" s="1"/>
  <c r="G140" i="2" l="1"/>
  <c r="C141" i="2" s="1"/>
  <c r="F141" i="2" s="1"/>
  <c r="E141" i="2" s="1"/>
  <c r="G141" i="2" l="1"/>
  <c r="C142" i="2" s="1"/>
  <c r="F142" i="2" s="1"/>
  <c r="E142" i="2" s="1"/>
  <c r="E143" i="2" l="1"/>
  <c r="F143" i="2"/>
  <c r="C18" i="2" s="1"/>
  <c r="G142" i="2" l="1"/>
</calcChain>
</file>

<file path=xl/sharedStrings.xml><?xml version="1.0" encoding="utf-8"?>
<sst xmlns="http://schemas.openxmlformats.org/spreadsheetml/2006/main" count="32" uniqueCount="30">
  <si>
    <t>Principal</t>
  </si>
  <si>
    <t>Interest</t>
  </si>
  <si>
    <t xml:space="preserve">Yes </t>
  </si>
  <si>
    <t>No</t>
  </si>
  <si>
    <t>Note:</t>
  </si>
  <si>
    <t>Entries in this template that are marked in red, indicate manual entries, i.e. are changeable. The user may change these numbers as per requirement.</t>
  </si>
  <si>
    <t>Entries in this template that are marked in black indicate use of formulae. Please avoid tempering with formulae based entries.</t>
  </si>
  <si>
    <t>Monthly</t>
  </si>
  <si>
    <t>Loan Amount</t>
  </si>
  <si>
    <t>Number of Payments</t>
  </si>
  <si>
    <t>Total Interest Paid</t>
  </si>
  <si>
    <t>Mark-up per Year</t>
  </si>
  <si>
    <t>Total Loan Amount Repaid</t>
  </si>
  <si>
    <t>Opening Balance</t>
  </si>
  <si>
    <t>Closing Balance</t>
  </si>
  <si>
    <t>Loan Schedule</t>
  </si>
  <si>
    <t>Total</t>
  </si>
  <si>
    <t>This section will provide you with indicative figures of a possible loan repayment schedule. It is, however, strongly advised, that the user receives an official repayment schedule from the loan sanctioning bank.</t>
  </si>
  <si>
    <t>Payments per year</t>
  </si>
  <si>
    <t>Quarterly</t>
  </si>
  <si>
    <t>Bi-annually</t>
  </si>
  <si>
    <t>Annually</t>
  </si>
  <si>
    <t>Payment Type (Select one)</t>
  </si>
  <si>
    <t>Loan Tenure (Years)</t>
  </si>
  <si>
    <t>Grace Period (Instalments)</t>
  </si>
  <si>
    <t>Instalment</t>
  </si>
  <si>
    <t>Your Requirements</t>
  </si>
  <si>
    <t>Loan Overview</t>
  </si>
  <si>
    <t>Grace Period 1 Year
(Select one)</t>
  </si>
  <si>
    <r>
      <rPr>
        <b/>
        <sz val="11"/>
        <color theme="1"/>
        <rFont val="Calibri"/>
        <family val="2"/>
        <scheme val="minor"/>
      </rPr>
      <t>Disclaimer:</t>
    </r>
    <r>
      <rPr>
        <sz val="11"/>
        <color theme="1"/>
        <rFont val="Calibri"/>
        <family val="2"/>
        <scheme val="minor"/>
      </rPr>
      <t xml:space="preserve"> These financial calculators are meant only for general guidance for the users to get a fair understanding and estimation. Any of these calculators should not be used or annexed with the loan application to be submitted to the concerned bank. Although, due care has been made to structure these calculators for the benefit of prospective users; however, the practical results of a particular calculation may substantially vary in a particular case. The information has been provided on as is where is basis without any warranties or assertions as to the correctness or soundness thereof. SMEDA &amp; BAFL, its employees or agents do not assume any liability for any financial or other loss resulting from using these calculators. The prospective user of this calculator is encouraged to take professional advice from a qualified financial consultant before taking any decision to act upon the information.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</si>
</sst>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43" formatCode="_(* #,##0.00_);_(* \(#,##0.00\);_(* &quot;-&quot;??_);_(@_)"/>
    <numFmt numFmtId="164" formatCode="_(* #,##0_);_(* \(#,##0\);_(* &quot;-&quot;??_);_(@_)"/>
    <numFmt numFmtId="165" formatCode="[$Rs.-4009]\ #,##0;[$Rs.-4009]\ \-#,##0"/>
    <numFmt numFmtId="166" formatCode="[$Rs.-4009]\ #,##0.00"/>
  </numFmts>
  <fonts count="7" x14ac:knownFonts="1">
    <font>
      <sz val="11"/>
      <color theme="1"/>
      <name val="Calibri"/>
      <family val="2"/>
      <scheme val="minor"/>
    </font>
    <font>
      <sz val="11"/>
      <color theme="1"/>
      <name val="Calibri"/>
      <family val="2"/>
      <scheme val="minor"/>
    </font>
    <font>
      <b/>
      <sz val="11"/>
      <color theme="1"/>
      <name val="Calibri"/>
      <family val="2"/>
      <scheme val="minor"/>
    </font>
    <font>
      <b/>
      <i/>
      <sz val="10"/>
      <color indexed="9"/>
      <name val="Garamond"/>
      <family val="1"/>
    </font>
    <font>
      <sz val="10"/>
      <name val="Arial"/>
      <family val="2"/>
    </font>
    <font>
      <b/>
      <sz val="11"/>
      <color rgb="FFFF0000"/>
      <name val="Calibri"/>
      <family val="2"/>
      <scheme val="minor"/>
    </font>
    <font>
      <b/>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0000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53">
    <xf numFmtId="0" fontId="0" fillId="0" borderId="0" xfId="0"/>
    <xf numFmtId="0" fontId="0" fillId="3" borderId="0" xfId="0" applyFill="1" applyProtection="1">
      <protection locked="0"/>
    </xf>
    <xf numFmtId="0" fontId="0" fillId="2" borderId="0" xfId="0" applyFill="1" applyProtection="1">
      <protection hidden="1"/>
    </xf>
    <xf numFmtId="0" fontId="2" fillId="2" borderId="9" xfId="0" applyFont="1" applyFill="1" applyBorder="1" applyProtection="1">
      <protection hidden="1"/>
    </xf>
    <xf numFmtId="164" fontId="6" fillId="2" borderId="10" xfId="1" applyNumberFormat="1" applyFont="1" applyFill="1" applyBorder="1" applyAlignment="1" applyProtection="1">
      <alignment horizontal="right"/>
      <protection hidden="1"/>
    </xf>
    <xf numFmtId="164" fontId="2" fillId="2" borderId="10" xfId="0" applyNumberFormat="1" applyFont="1" applyFill="1" applyBorder="1" applyProtection="1">
      <protection hidden="1"/>
    </xf>
    <xf numFmtId="165" fontId="2" fillId="2" borderId="10" xfId="0" applyNumberFormat="1" applyFont="1" applyFill="1" applyBorder="1" applyAlignment="1" applyProtection="1">
      <alignment horizontal="right"/>
      <protection hidden="1"/>
    </xf>
    <xf numFmtId="164" fontId="0" fillId="2" borderId="0" xfId="0" applyNumberFormat="1" applyFill="1" applyProtection="1">
      <protection hidden="1"/>
    </xf>
    <xf numFmtId="0" fontId="2" fillId="2" borderId="11" xfId="0" applyFont="1" applyFill="1" applyBorder="1" applyProtection="1">
      <protection hidden="1"/>
    </xf>
    <xf numFmtId="165" fontId="2" fillId="2" borderId="12" xfId="0" applyNumberFormat="1" applyFont="1" applyFill="1" applyBorder="1" applyAlignment="1" applyProtection="1">
      <alignment horizontal="right"/>
      <protection hidden="1"/>
    </xf>
    <xf numFmtId="166" fontId="0" fillId="2" borderId="0" xfId="0" applyNumberFormat="1" applyFill="1" applyProtection="1">
      <protection hidden="1"/>
    </xf>
    <xf numFmtId="164" fontId="0" fillId="2" borderId="0" xfId="1" applyNumberFormat="1" applyFont="1" applyFill="1" applyProtection="1">
      <protection hidden="1"/>
    </xf>
    <xf numFmtId="43" fontId="0" fillId="2" borderId="0" xfId="0" applyNumberFormat="1" applyFill="1" applyProtection="1">
      <protection hidden="1"/>
    </xf>
    <xf numFmtId="0" fontId="0" fillId="2" borderId="9" xfId="0" applyFill="1" applyBorder="1" applyAlignment="1" applyProtection="1">
      <alignment horizontal="center"/>
      <protection hidden="1"/>
    </xf>
    <xf numFmtId="165" fontId="0" fillId="2" borderId="1" xfId="1" applyNumberFormat="1" applyFont="1" applyFill="1" applyBorder="1" applyProtection="1">
      <protection hidden="1"/>
    </xf>
    <xf numFmtId="165" fontId="0" fillId="2" borderId="10" xfId="1" applyNumberFormat="1" applyFont="1" applyFill="1" applyBorder="1" applyProtection="1">
      <protection hidden="1"/>
    </xf>
    <xf numFmtId="8" fontId="0" fillId="2" borderId="0" xfId="0" applyNumberFormat="1" applyFill="1" applyProtection="1">
      <protection hidden="1"/>
    </xf>
    <xf numFmtId="0" fontId="0" fillId="2" borderId="0" xfId="0" applyFill="1" applyAlignment="1" applyProtection="1">
      <alignment horizontal="center"/>
      <protection hidden="1"/>
    </xf>
    <xf numFmtId="0" fontId="2" fillId="2" borderId="14" xfId="0" applyFont="1" applyFill="1" applyBorder="1" applyProtection="1">
      <protection hidden="1"/>
    </xf>
    <xf numFmtId="164" fontId="6" fillId="2" borderId="20" xfId="0" applyNumberFormat="1" applyFont="1" applyFill="1" applyBorder="1" applyAlignment="1" applyProtection="1">
      <alignment horizontal="right"/>
      <protection hidden="1"/>
    </xf>
    <xf numFmtId="0" fontId="0" fillId="2" borderId="0" xfId="0" applyFill="1" applyBorder="1" applyProtection="1">
      <protection hidden="1"/>
    </xf>
    <xf numFmtId="0" fontId="2" fillId="2" borderId="0" xfId="0" applyFont="1" applyFill="1" applyBorder="1" applyProtection="1">
      <protection hidden="1"/>
    </xf>
    <xf numFmtId="164" fontId="5" fillId="2" borderId="0" xfId="1" applyNumberFormat="1" applyFont="1" applyFill="1" applyBorder="1" applyAlignment="1" applyProtection="1">
      <alignment horizontal="right"/>
      <protection locked="0"/>
    </xf>
    <xf numFmtId="164" fontId="5" fillId="2" borderId="12" xfId="1" applyNumberFormat="1" applyFont="1" applyFill="1" applyBorder="1" applyAlignment="1" applyProtection="1">
      <alignment horizontal="right"/>
      <protection locked="0"/>
    </xf>
    <xf numFmtId="0" fontId="2" fillId="2" borderId="7" xfId="0" applyFont="1" applyFill="1" applyBorder="1" applyAlignment="1" applyProtection="1">
      <alignment vertical="center"/>
      <protection hidden="1"/>
    </xf>
    <xf numFmtId="0" fontId="2" fillId="2" borderId="9" xfId="0" applyFont="1" applyFill="1" applyBorder="1" applyAlignment="1" applyProtection="1">
      <alignment vertical="center"/>
      <protection hidden="1"/>
    </xf>
    <xf numFmtId="165" fontId="5" fillId="2" borderId="8" xfId="1" applyNumberFormat="1" applyFont="1" applyFill="1" applyBorder="1" applyAlignment="1" applyProtection="1">
      <alignment horizontal="right" vertical="center"/>
      <protection locked="0"/>
    </xf>
    <xf numFmtId="9" fontId="5" fillId="2" borderId="10" xfId="2" applyFont="1" applyFill="1" applyBorder="1" applyAlignment="1" applyProtection="1">
      <alignment horizontal="right" vertical="center"/>
      <protection locked="0"/>
    </xf>
    <xf numFmtId="164" fontId="5" fillId="2" borderId="10" xfId="1" applyNumberFormat="1" applyFont="1" applyFill="1" applyBorder="1" applyAlignment="1" applyProtection="1">
      <alignment horizontal="right" vertical="center"/>
      <protection locked="0"/>
    </xf>
    <xf numFmtId="0" fontId="2" fillId="2" borderId="11" xfId="0" applyFont="1" applyFill="1" applyBorder="1" applyAlignment="1" applyProtection="1">
      <alignment vertical="center" wrapText="1"/>
      <protection hidden="1"/>
    </xf>
    <xf numFmtId="0" fontId="0" fillId="2" borderId="11" xfId="0" applyFill="1" applyBorder="1" applyAlignment="1" applyProtection="1">
      <alignment horizontal="center"/>
      <protection hidden="1"/>
    </xf>
    <xf numFmtId="165" fontId="0" fillId="2" borderId="24" xfId="1" applyNumberFormat="1" applyFont="1" applyFill="1" applyBorder="1" applyProtection="1">
      <protection hidden="1"/>
    </xf>
    <xf numFmtId="165" fontId="0" fillId="2" borderId="12" xfId="1" applyNumberFormat="1" applyFont="1" applyFill="1" applyBorder="1" applyProtection="1">
      <protection hidden="1"/>
    </xf>
    <xf numFmtId="0" fontId="0" fillId="2" borderId="14" xfId="0" applyFill="1" applyBorder="1" applyAlignment="1" applyProtection="1">
      <alignment horizontal="center"/>
      <protection hidden="1"/>
    </xf>
    <xf numFmtId="165" fontId="0" fillId="2" borderId="25" xfId="1" applyNumberFormat="1" applyFont="1" applyFill="1" applyBorder="1" applyProtection="1">
      <protection hidden="1"/>
    </xf>
    <xf numFmtId="165" fontId="0" fillId="2" borderId="20" xfId="1" applyNumberFormat="1" applyFont="1" applyFill="1" applyBorder="1" applyProtection="1">
      <protection hidden="1"/>
    </xf>
    <xf numFmtId="0" fontId="2" fillId="6" borderId="15" xfId="0" applyFont="1" applyFill="1" applyBorder="1" applyAlignment="1" applyProtection="1">
      <alignment horizontal="center"/>
      <protection hidden="1"/>
    </xf>
    <xf numFmtId="0" fontId="2" fillId="6" borderId="16" xfId="0" applyFont="1" applyFill="1" applyBorder="1" applyAlignment="1" applyProtection="1">
      <alignment horizontal="center"/>
      <protection hidden="1"/>
    </xf>
    <xf numFmtId="0" fontId="2" fillId="6" borderId="17" xfId="0" applyFont="1" applyFill="1" applyBorder="1" applyAlignment="1" applyProtection="1">
      <alignment horizontal="center"/>
      <protection hidden="1"/>
    </xf>
    <xf numFmtId="0" fontId="2" fillId="7" borderId="21" xfId="0" applyFont="1" applyFill="1" applyBorder="1" applyAlignment="1" applyProtection="1">
      <alignment horizontal="center"/>
      <protection hidden="1"/>
    </xf>
    <xf numFmtId="165" fontId="2" fillId="7" borderId="22" xfId="0" applyNumberFormat="1" applyFont="1" applyFill="1" applyBorder="1" applyProtection="1">
      <protection hidden="1"/>
    </xf>
    <xf numFmtId="165" fontId="2" fillId="7" borderId="22" xfId="1" applyNumberFormat="1" applyFont="1" applyFill="1" applyBorder="1" applyProtection="1">
      <protection hidden="1"/>
    </xf>
    <xf numFmtId="165" fontId="2" fillId="7" borderId="23" xfId="0" applyNumberFormat="1" applyFont="1" applyFill="1" applyBorder="1" applyProtection="1">
      <protection hidden="1"/>
    </xf>
    <xf numFmtId="0" fontId="0" fillId="2" borderId="0" xfId="0" applyFill="1" applyAlignment="1" applyProtection="1">
      <alignment horizontal="left" wrapText="1"/>
      <protection hidden="1"/>
    </xf>
    <xf numFmtId="0" fontId="2" fillId="5" borderId="5" xfId="0" applyFont="1" applyFill="1" applyBorder="1" applyAlignment="1" applyProtection="1">
      <alignment horizontal="center"/>
      <protection hidden="1"/>
    </xf>
    <xf numFmtId="0" fontId="2" fillId="5" borderId="13" xfId="0" applyFont="1" applyFill="1" applyBorder="1" applyAlignment="1" applyProtection="1">
      <alignment horizontal="center"/>
      <protection hidden="1"/>
    </xf>
    <xf numFmtId="0" fontId="2" fillId="5" borderId="6" xfId="0" applyFont="1" applyFill="1" applyBorder="1" applyAlignment="1" applyProtection="1">
      <alignment horizontal="center"/>
      <protection hidden="1"/>
    </xf>
    <xf numFmtId="0" fontId="3" fillId="4" borderId="2" xfId="3" applyFont="1" applyFill="1" applyBorder="1" applyAlignment="1" applyProtection="1">
      <alignment horizontal="left" vertical="center"/>
      <protection hidden="1"/>
    </xf>
    <xf numFmtId="0" fontId="3" fillId="4" borderId="3" xfId="3" applyFont="1" applyFill="1" applyBorder="1" applyAlignment="1" applyProtection="1">
      <alignment horizontal="left" vertical="center"/>
      <protection hidden="1"/>
    </xf>
    <xf numFmtId="0" fontId="3" fillId="4" borderId="4" xfId="3" applyFont="1" applyFill="1" applyBorder="1" applyAlignment="1" applyProtection="1">
      <alignment horizontal="left" vertical="center"/>
      <protection hidden="1"/>
    </xf>
    <xf numFmtId="0" fontId="4" fillId="2" borderId="1" xfId="3" applyFont="1" applyFill="1" applyBorder="1" applyAlignment="1" applyProtection="1">
      <alignment horizontal="left" vertical="center" wrapText="1"/>
      <protection hidden="1"/>
    </xf>
    <xf numFmtId="0" fontId="2" fillId="5" borderId="18" xfId="0" applyFont="1" applyFill="1" applyBorder="1" applyAlignment="1" applyProtection="1">
      <alignment horizontal="left"/>
      <protection hidden="1"/>
    </xf>
    <xf numFmtId="0" fontId="2" fillId="5" borderId="19" xfId="0" applyFont="1" applyFill="1" applyBorder="1" applyAlignment="1" applyProtection="1">
      <alignment horizontal="left"/>
      <protection hidden="1"/>
    </xf>
  </cellXfs>
  <cellStyles count="5">
    <cellStyle name="Comma" xfId="1" builtinId="3"/>
    <cellStyle name="Comma 2" xfId="4"/>
    <cellStyle name="Normal" xfId="0" builtinId="0"/>
    <cellStyle name="Normal 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16" fmlaLink="$N$9" fmlaRange="$M$9:$M$10" val="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11</xdr:row>
          <xdr:rowOff>76200</xdr:rowOff>
        </xdr:from>
        <xdr:to>
          <xdr:col>2</xdr:col>
          <xdr:colOff>1066800</xdr:colOff>
          <xdr:row>11</xdr:row>
          <xdr:rowOff>314325</xdr:rowOff>
        </xdr:to>
        <xdr:sp macro="" textlink="">
          <xdr:nvSpPr>
            <xdr:cNvPr id="2049" name="Drop Down 1"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335216</xdr:colOff>
      <xdr:row>0</xdr:row>
      <xdr:rowOff>180976</xdr:rowOff>
    </xdr:from>
    <xdr:to>
      <xdr:col>1</xdr:col>
      <xdr:colOff>1247510</xdr:colOff>
      <xdr:row>0</xdr:row>
      <xdr:rowOff>1026696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16" y="180976"/>
          <a:ext cx="1521894" cy="845720"/>
        </a:xfrm>
        <a:prstGeom prst="rect">
          <a:avLst/>
        </a:prstGeom>
      </xdr:spPr>
    </xdr:pic>
    <xdr:clientData/>
  </xdr:twoCellAnchor>
  <xdr:twoCellAnchor editAs="oneCell">
    <xdr:from>
      <xdr:col>9</xdr:col>
      <xdr:colOff>457200</xdr:colOff>
      <xdr:row>0</xdr:row>
      <xdr:rowOff>142875</xdr:rowOff>
    </xdr:from>
    <xdr:to>
      <xdr:col>10</xdr:col>
      <xdr:colOff>578426</xdr:colOff>
      <xdr:row>0</xdr:row>
      <xdr:rowOff>962623</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10675" y="142875"/>
          <a:ext cx="730826" cy="8197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5"/>
  <sheetViews>
    <sheetView tabSelected="1" zoomScaleNormal="100" workbookViewId="0">
      <selection activeCell="C8" sqref="C8:C12"/>
    </sheetView>
  </sheetViews>
  <sheetFormatPr defaultRowHeight="15" x14ac:dyDescent="0.25"/>
  <cols>
    <col min="1" max="1" width="9.140625" style="2"/>
    <col min="2" max="2" width="25.85546875" style="2" bestFit="1" customWidth="1"/>
    <col min="3" max="3" width="16.140625" style="2" bestFit="1" customWidth="1"/>
    <col min="4" max="4" width="13.28515625" style="2" bestFit="1" customWidth="1"/>
    <col min="5" max="5" width="14.7109375" style="2" bestFit="1" customWidth="1"/>
    <col min="6" max="6" width="12.42578125" style="2" bestFit="1" customWidth="1"/>
    <col min="7" max="7" width="16.5703125" style="2" bestFit="1" customWidth="1"/>
    <col min="8" max="8" width="9.140625" style="2"/>
    <col min="9" max="9" width="14" style="2" bestFit="1" customWidth="1"/>
    <col min="10" max="11" width="9.140625" style="2" customWidth="1"/>
    <col min="12" max="12" width="9.140625" style="2"/>
    <col min="13" max="13" width="11" style="2" hidden="1" customWidth="1"/>
    <col min="14" max="14" width="4.42578125" style="2" hidden="1" customWidth="1"/>
    <col min="15" max="16384" width="9.140625" style="2"/>
  </cols>
  <sheetData>
    <row r="1" spans="1:14" ht="82.5" customHeight="1" x14ac:dyDescent="0.25"/>
    <row r="2" spans="1:14" ht="27.75" customHeight="1" x14ac:dyDescent="0.25">
      <c r="B2" s="47" t="s">
        <v>4</v>
      </c>
      <c r="C2" s="48"/>
      <c r="D2" s="48"/>
      <c r="E2" s="48"/>
      <c r="F2" s="48"/>
      <c r="G2" s="48"/>
      <c r="H2" s="48"/>
      <c r="I2" s="48"/>
      <c r="J2" s="48"/>
      <c r="K2" s="49"/>
    </row>
    <row r="3" spans="1:14" ht="27.75" customHeight="1" x14ac:dyDescent="0.25">
      <c r="B3" s="50" t="s">
        <v>17</v>
      </c>
      <c r="C3" s="50"/>
      <c r="D3" s="50"/>
      <c r="E3" s="50"/>
      <c r="F3" s="50"/>
      <c r="G3" s="50"/>
      <c r="H3" s="50"/>
      <c r="I3" s="50"/>
      <c r="J3" s="50"/>
      <c r="K3" s="50"/>
    </row>
    <row r="4" spans="1:14" ht="27.75" customHeight="1" x14ac:dyDescent="0.25">
      <c r="B4" s="50" t="s">
        <v>5</v>
      </c>
      <c r="C4" s="50"/>
      <c r="D4" s="50"/>
      <c r="E4" s="50"/>
      <c r="F4" s="50"/>
      <c r="G4" s="50"/>
      <c r="H4" s="50"/>
      <c r="I4" s="50"/>
      <c r="J4" s="50"/>
      <c r="K4" s="50"/>
    </row>
    <row r="5" spans="1:14" ht="27.75" customHeight="1" x14ac:dyDescent="0.25">
      <c r="B5" s="50" t="s">
        <v>6</v>
      </c>
      <c r="C5" s="50"/>
      <c r="D5" s="50"/>
      <c r="E5" s="50"/>
      <c r="F5" s="50"/>
      <c r="G5" s="50"/>
      <c r="H5" s="50"/>
      <c r="I5" s="50"/>
      <c r="J5" s="50"/>
      <c r="K5" s="50"/>
    </row>
    <row r="6" spans="1:14" ht="15.75" thickBot="1" x14ac:dyDescent="0.3"/>
    <row r="7" spans="1:14" ht="15.75" thickBot="1" x14ac:dyDescent="0.3">
      <c r="B7" s="51" t="s">
        <v>26</v>
      </c>
      <c r="C7" s="52"/>
    </row>
    <row r="8" spans="1:14" ht="27" customHeight="1" x14ac:dyDescent="0.25">
      <c r="B8" s="24" t="s">
        <v>8</v>
      </c>
      <c r="C8" s="26">
        <v>25000000</v>
      </c>
    </row>
    <row r="9" spans="1:14" ht="27" customHeight="1" x14ac:dyDescent="0.25">
      <c r="B9" s="25" t="s">
        <v>11</v>
      </c>
      <c r="C9" s="27">
        <v>0.08</v>
      </c>
      <c r="M9" s="1" t="s">
        <v>2</v>
      </c>
      <c r="N9" s="1">
        <v>1</v>
      </c>
    </row>
    <row r="10" spans="1:14" ht="27" customHeight="1" x14ac:dyDescent="0.25">
      <c r="B10" s="25" t="s">
        <v>23</v>
      </c>
      <c r="C10" s="28">
        <v>8</v>
      </c>
      <c r="M10" s="1" t="s">
        <v>3</v>
      </c>
      <c r="N10" s="1"/>
    </row>
    <row r="11" spans="1:14" ht="27" customHeight="1" x14ac:dyDescent="0.25">
      <c r="B11" s="25" t="s">
        <v>22</v>
      </c>
      <c r="C11" s="28" t="s">
        <v>7</v>
      </c>
      <c r="M11" s="1" t="s">
        <v>7</v>
      </c>
      <c r="N11" s="1">
        <v>12</v>
      </c>
    </row>
    <row r="12" spans="1:14" ht="32.25" customHeight="1" thickBot="1" x14ac:dyDescent="0.3">
      <c r="B12" s="29" t="s">
        <v>28</v>
      </c>
      <c r="C12" s="23"/>
      <c r="M12" s="1" t="s">
        <v>19</v>
      </c>
      <c r="N12" s="1">
        <v>4</v>
      </c>
    </row>
    <row r="13" spans="1:14" ht="15.75" customHeight="1" thickBot="1" x14ac:dyDescent="0.3">
      <c r="B13" s="21"/>
      <c r="C13" s="22"/>
      <c r="M13" s="1" t="s">
        <v>20</v>
      </c>
      <c r="N13" s="1">
        <v>2</v>
      </c>
    </row>
    <row r="14" spans="1:14" ht="15.75" thickBot="1" x14ac:dyDescent="0.3">
      <c r="A14" s="20"/>
      <c r="B14" s="51" t="s">
        <v>27</v>
      </c>
      <c r="C14" s="52"/>
      <c r="D14" s="20"/>
      <c r="M14" s="1" t="s">
        <v>21</v>
      </c>
      <c r="N14" s="1">
        <v>1</v>
      </c>
    </row>
    <row r="15" spans="1:14" x14ac:dyDescent="0.25">
      <c r="B15" s="18" t="s">
        <v>24</v>
      </c>
      <c r="C15" s="19">
        <f>CHOOSE($N$9,$C$16,0)</f>
        <v>12</v>
      </c>
    </row>
    <row r="16" spans="1:14" x14ac:dyDescent="0.25">
      <c r="B16" s="3" t="s">
        <v>18</v>
      </c>
      <c r="C16" s="4">
        <f>VLOOKUP($C$11,$M$11:$N$14,2,0)</f>
        <v>12</v>
      </c>
    </row>
    <row r="17" spans="2:14" x14ac:dyDescent="0.25">
      <c r="B17" s="3" t="s">
        <v>9</v>
      </c>
      <c r="C17" s="5">
        <f>$C$10*$C$16</f>
        <v>96</v>
      </c>
    </row>
    <row r="18" spans="2:14" x14ac:dyDescent="0.25">
      <c r="B18" s="3" t="s">
        <v>10</v>
      </c>
      <c r="C18" s="6">
        <f>$F$143</f>
        <v>9731050.2456060369</v>
      </c>
      <c r="E18" s="7"/>
    </row>
    <row r="19" spans="2:14" ht="15.75" thickBot="1" x14ac:dyDescent="0.3">
      <c r="B19" s="8" t="s">
        <v>12</v>
      </c>
      <c r="C19" s="9">
        <f>$D$143</f>
        <v>34731050.24560602</v>
      </c>
    </row>
    <row r="20" spans="2:14" ht="15.75" thickBot="1" x14ac:dyDescent="0.3">
      <c r="N20" s="10"/>
    </row>
    <row r="21" spans="2:14" ht="15.75" thickBot="1" x14ac:dyDescent="0.3">
      <c r="B21" s="44" t="s">
        <v>15</v>
      </c>
      <c r="C21" s="45"/>
      <c r="D21" s="45"/>
      <c r="E21" s="45"/>
      <c r="F21" s="45"/>
      <c r="G21" s="46"/>
    </row>
    <row r="22" spans="2:14" s="17" customFormat="1" ht="15.75" thickBot="1" x14ac:dyDescent="0.3">
      <c r="B22" s="36" t="s">
        <v>25</v>
      </c>
      <c r="C22" s="37" t="s">
        <v>13</v>
      </c>
      <c r="D22" s="37" t="s">
        <v>25</v>
      </c>
      <c r="E22" s="37" t="s">
        <v>0</v>
      </c>
      <c r="F22" s="37" t="s">
        <v>1</v>
      </c>
      <c r="G22" s="38" t="s">
        <v>14</v>
      </c>
    </row>
    <row r="23" spans="2:14" x14ac:dyDescent="0.25">
      <c r="B23" s="33">
        <v>1</v>
      </c>
      <c r="C23" s="34">
        <f>C8</f>
        <v>25000000</v>
      </c>
      <c r="D23" s="34">
        <f t="shared" ref="D23:D54" si="0">IF($B23&lt;=$C$17,(CHOOSE($N$9,IF(B23&lt;=$C$15,F23,-PMT($C$9/$C$16,$C$17-$C$15,$C$8)),-PMT($C$9/$C$16,$C$17,$C$8))),0)</f>
        <v>166666.66666666666</v>
      </c>
      <c r="E23" s="34">
        <f>D23-F23</f>
        <v>0</v>
      </c>
      <c r="F23" s="34">
        <f t="shared" ref="F23:F54" si="1">C23*$C$9/$C$16</f>
        <v>166666.66666666666</v>
      </c>
      <c r="G23" s="35">
        <f>IF((C23-E23)&lt;1, (C23-E23)*0, (C23-E23))</f>
        <v>25000000</v>
      </c>
      <c r="H23" s="11"/>
      <c r="I23" s="12"/>
    </row>
    <row r="24" spans="2:14" x14ac:dyDescent="0.25">
      <c r="B24" s="13">
        <v>2</v>
      </c>
      <c r="C24" s="14">
        <f>G23</f>
        <v>25000000</v>
      </c>
      <c r="D24" s="14">
        <f t="shared" si="0"/>
        <v>166666.66666666666</v>
      </c>
      <c r="E24" s="34">
        <f t="shared" ref="E24:E87" si="2">D24-F24</f>
        <v>0</v>
      </c>
      <c r="F24" s="14">
        <f t="shared" si="1"/>
        <v>166666.66666666666</v>
      </c>
      <c r="G24" s="15">
        <f t="shared" ref="G24:G87" si="3">IF((C24-E24)&lt;1, (C24-E24)*0, (C24-E24))</f>
        <v>25000000</v>
      </c>
      <c r="H24" s="11"/>
    </row>
    <row r="25" spans="2:14" x14ac:dyDescent="0.25">
      <c r="B25" s="13">
        <v>3</v>
      </c>
      <c r="C25" s="14">
        <f t="shared" ref="C25:C88" si="4">G24</f>
        <v>25000000</v>
      </c>
      <c r="D25" s="14">
        <f t="shared" si="0"/>
        <v>166666.66666666666</v>
      </c>
      <c r="E25" s="34">
        <f t="shared" si="2"/>
        <v>0</v>
      </c>
      <c r="F25" s="14">
        <f t="shared" si="1"/>
        <v>166666.66666666666</v>
      </c>
      <c r="G25" s="15">
        <f t="shared" si="3"/>
        <v>25000000</v>
      </c>
      <c r="H25" s="11"/>
    </row>
    <row r="26" spans="2:14" x14ac:dyDescent="0.25">
      <c r="B26" s="13">
        <v>4</v>
      </c>
      <c r="C26" s="14">
        <f t="shared" si="4"/>
        <v>25000000</v>
      </c>
      <c r="D26" s="14">
        <f t="shared" si="0"/>
        <v>166666.66666666666</v>
      </c>
      <c r="E26" s="34">
        <f t="shared" si="2"/>
        <v>0</v>
      </c>
      <c r="F26" s="14">
        <f t="shared" si="1"/>
        <v>166666.66666666666</v>
      </c>
      <c r="G26" s="15">
        <f t="shared" si="3"/>
        <v>25000000</v>
      </c>
      <c r="H26" s="11"/>
    </row>
    <row r="27" spans="2:14" x14ac:dyDescent="0.25">
      <c r="B27" s="13">
        <v>5</v>
      </c>
      <c r="C27" s="14">
        <f t="shared" si="4"/>
        <v>25000000</v>
      </c>
      <c r="D27" s="14">
        <f t="shared" si="0"/>
        <v>166666.66666666666</v>
      </c>
      <c r="E27" s="34">
        <f t="shared" si="2"/>
        <v>0</v>
      </c>
      <c r="F27" s="14">
        <f t="shared" si="1"/>
        <v>166666.66666666666</v>
      </c>
      <c r="G27" s="15">
        <f t="shared" si="3"/>
        <v>25000000</v>
      </c>
      <c r="H27" s="11"/>
    </row>
    <row r="28" spans="2:14" x14ac:dyDescent="0.25">
      <c r="B28" s="13">
        <v>6</v>
      </c>
      <c r="C28" s="14">
        <f t="shared" si="4"/>
        <v>25000000</v>
      </c>
      <c r="D28" s="14">
        <f t="shared" si="0"/>
        <v>166666.66666666666</v>
      </c>
      <c r="E28" s="34">
        <f t="shared" si="2"/>
        <v>0</v>
      </c>
      <c r="F28" s="14">
        <f t="shared" si="1"/>
        <v>166666.66666666666</v>
      </c>
      <c r="G28" s="15">
        <f t="shared" si="3"/>
        <v>25000000</v>
      </c>
      <c r="H28" s="11"/>
    </row>
    <row r="29" spans="2:14" x14ac:dyDescent="0.25">
      <c r="B29" s="13">
        <v>7</v>
      </c>
      <c r="C29" s="14">
        <f t="shared" si="4"/>
        <v>25000000</v>
      </c>
      <c r="D29" s="14">
        <f t="shared" si="0"/>
        <v>166666.66666666666</v>
      </c>
      <c r="E29" s="34">
        <f t="shared" si="2"/>
        <v>0</v>
      </c>
      <c r="F29" s="14">
        <f t="shared" si="1"/>
        <v>166666.66666666666</v>
      </c>
      <c r="G29" s="15">
        <f t="shared" si="3"/>
        <v>25000000</v>
      </c>
      <c r="H29" s="11"/>
    </row>
    <row r="30" spans="2:14" x14ac:dyDescent="0.25">
      <c r="B30" s="13">
        <v>8</v>
      </c>
      <c r="C30" s="14">
        <f t="shared" si="4"/>
        <v>25000000</v>
      </c>
      <c r="D30" s="14">
        <f t="shared" si="0"/>
        <v>166666.66666666666</v>
      </c>
      <c r="E30" s="34">
        <f t="shared" si="2"/>
        <v>0</v>
      </c>
      <c r="F30" s="14">
        <f t="shared" si="1"/>
        <v>166666.66666666666</v>
      </c>
      <c r="G30" s="15">
        <f t="shared" si="3"/>
        <v>25000000</v>
      </c>
      <c r="H30" s="11"/>
    </row>
    <row r="31" spans="2:14" x14ac:dyDescent="0.25">
      <c r="B31" s="13">
        <v>9</v>
      </c>
      <c r="C31" s="14">
        <f t="shared" si="4"/>
        <v>25000000</v>
      </c>
      <c r="D31" s="14">
        <f t="shared" si="0"/>
        <v>166666.66666666666</v>
      </c>
      <c r="E31" s="34">
        <f t="shared" si="2"/>
        <v>0</v>
      </c>
      <c r="F31" s="14">
        <f t="shared" si="1"/>
        <v>166666.66666666666</v>
      </c>
      <c r="G31" s="15">
        <f t="shared" si="3"/>
        <v>25000000</v>
      </c>
      <c r="H31" s="11"/>
    </row>
    <row r="32" spans="2:14" x14ac:dyDescent="0.25">
      <c r="B32" s="13">
        <v>10</v>
      </c>
      <c r="C32" s="14">
        <f t="shared" si="4"/>
        <v>25000000</v>
      </c>
      <c r="D32" s="14">
        <f t="shared" si="0"/>
        <v>166666.66666666666</v>
      </c>
      <c r="E32" s="34">
        <f t="shared" si="2"/>
        <v>0</v>
      </c>
      <c r="F32" s="14">
        <f t="shared" si="1"/>
        <v>166666.66666666666</v>
      </c>
      <c r="G32" s="15">
        <f t="shared" si="3"/>
        <v>25000000</v>
      </c>
      <c r="H32" s="11"/>
    </row>
    <row r="33" spans="2:9" x14ac:dyDescent="0.25">
      <c r="B33" s="13">
        <v>11</v>
      </c>
      <c r="C33" s="14">
        <f t="shared" si="4"/>
        <v>25000000</v>
      </c>
      <c r="D33" s="14">
        <f t="shared" si="0"/>
        <v>166666.66666666666</v>
      </c>
      <c r="E33" s="34">
        <f t="shared" si="2"/>
        <v>0</v>
      </c>
      <c r="F33" s="14">
        <f t="shared" si="1"/>
        <v>166666.66666666666</v>
      </c>
      <c r="G33" s="15">
        <f t="shared" si="3"/>
        <v>25000000</v>
      </c>
      <c r="H33" s="11"/>
    </row>
    <row r="34" spans="2:9" x14ac:dyDescent="0.25">
      <c r="B34" s="13">
        <v>12</v>
      </c>
      <c r="C34" s="14">
        <f t="shared" si="4"/>
        <v>25000000</v>
      </c>
      <c r="D34" s="14">
        <f t="shared" si="0"/>
        <v>166666.66666666666</v>
      </c>
      <c r="E34" s="34">
        <f t="shared" si="2"/>
        <v>0</v>
      </c>
      <c r="F34" s="14">
        <f t="shared" si="1"/>
        <v>166666.66666666666</v>
      </c>
      <c r="G34" s="15">
        <f t="shared" si="3"/>
        <v>25000000</v>
      </c>
      <c r="H34" s="11"/>
    </row>
    <row r="35" spans="2:9" x14ac:dyDescent="0.25">
      <c r="B35" s="13">
        <v>13</v>
      </c>
      <c r="C35" s="14">
        <f t="shared" si="4"/>
        <v>25000000</v>
      </c>
      <c r="D35" s="14">
        <f t="shared" si="0"/>
        <v>389655.36006673856</v>
      </c>
      <c r="E35" s="34">
        <f t="shared" si="2"/>
        <v>222988.6934000719</v>
      </c>
      <c r="F35" s="14">
        <f t="shared" si="1"/>
        <v>166666.66666666666</v>
      </c>
      <c r="G35" s="15">
        <f t="shared" si="3"/>
        <v>24777011.30659993</v>
      </c>
      <c r="H35" s="11"/>
      <c r="I35" s="16"/>
    </row>
    <row r="36" spans="2:9" x14ac:dyDescent="0.25">
      <c r="B36" s="13">
        <v>14</v>
      </c>
      <c r="C36" s="14">
        <f t="shared" si="4"/>
        <v>24777011.30659993</v>
      </c>
      <c r="D36" s="14">
        <f t="shared" si="0"/>
        <v>389655.36006673856</v>
      </c>
      <c r="E36" s="34">
        <f t="shared" si="2"/>
        <v>224475.2846894057</v>
      </c>
      <c r="F36" s="14">
        <f t="shared" si="1"/>
        <v>165180.07537733286</v>
      </c>
      <c r="G36" s="15">
        <f t="shared" si="3"/>
        <v>24552536.021910526</v>
      </c>
      <c r="H36" s="11"/>
    </row>
    <row r="37" spans="2:9" x14ac:dyDescent="0.25">
      <c r="B37" s="13">
        <v>15</v>
      </c>
      <c r="C37" s="14">
        <f t="shared" si="4"/>
        <v>24552536.021910526</v>
      </c>
      <c r="D37" s="14">
        <f t="shared" si="0"/>
        <v>389655.36006673856</v>
      </c>
      <c r="E37" s="34">
        <f t="shared" si="2"/>
        <v>225971.78658733505</v>
      </c>
      <c r="F37" s="14">
        <f t="shared" si="1"/>
        <v>163683.57347940351</v>
      </c>
      <c r="G37" s="15">
        <f t="shared" si="3"/>
        <v>24326564.235323191</v>
      </c>
      <c r="H37" s="11"/>
    </row>
    <row r="38" spans="2:9" x14ac:dyDescent="0.25">
      <c r="B38" s="13">
        <v>16</v>
      </c>
      <c r="C38" s="14">
        <f t="shared" si="4"/>
        <v>24326564.235323191</v>
      </c>
      <c r="D38" s="14">
        <f t="shared" si="0"/>
        <v>389655.36006673856</v>
      </c>
      <c r="E38" s="34">
        <f t="shared" si="2"/>
        <v>227478.26516458395</v>
      </c>
      <c r="F38" s="14">
        <f t="shared" si="1"/>
        <v>162177.09490215461</v>
      </c>
      <c r="G38" s="15">
        <f t="shared" si="3"/>
        <v>24099085.970158607</v>
      </c>
      <c r="H38" s="11"/>
    </row>
    <row r="39" spans="2:9" x14ac:dyDescent="0.25">
      <c r="B39" s="13">
        <v>17</v>
      </c>
      <c r="C39" s="14">
        <f t="shared" si="4"/>
        <v>24099085.970158607</v>
      </c>
      <c r="D39" s="14">
        <f t="shared" si="0"/>
        <v>389655.36006673856</v>
      </c>
      <c r="E39" s="34">
        <f t="shared" si="2"/>
        <v>228994.78693234784</v>
      </c>
      <c r="F39" s="14">
        <f t="shared" si="1"/>
        <v>160660.57313439072</v>
      </c>
      <c r="G39" s="15">
        <f t="shared" si="3"/>
        <v>23870091.183226258</v>
      </c>
      <c r="H39" s="11"/>
    </row>
    <row r="40" spans="2:9" x14ac:dyDescent="0.25">
      <c r="B40" s="13">
        <v>18</v>
      </c>
      <c r="C40" s="14">
        <f t="shared" si="4"/>
        <v>23870091.183226258</v>
      </c>
      <c r="D40" s="14">
        <f t="shared" si="0"/>
        <v>389655.36006673856</v>
      </c>
      <c r="E40" s="34">
        <f t="shared" si="2"/>
        <v>230521.41884523016</v>
      </c>
      <c r="F40" s="14">
        <f t="shared" si="1"/>
        <v>159133.9412215084</v>
      </c>
      <c r="G40" s="15">
        <f t="shared" si="3"/>
        <v>23639569.764381029</v>
      </c>
      <c r="H40" s="11"/>
    </row>
    <row r="41" spans="2:9" x14ac:dyDescent="0.25">
      <c r="B41" s="13">
        <v>19</v>
      </c>
      <c r="C41" s="14">
        <f t="shared" si="4"/>
        <v>23639569.764381029</v>
      </c>
      <c r="D41" s="14">
        <f t="shared" si="0"/>
        <v>389655.36006673856</v>
      </c>
      <c r="E41" s="34">
        <f t="shared" si="2"/>
        <v>232058.22830419836</v>
      </c>
      <c r="F41" s="14">
        <f t="shared" si="1"/>
        <v>157597.1317625402</v>
      </c>
      <c r="G41" s="15">
        <f t="shared" si="3"/>
        <v>23407511.536076829</v>
      </c>
      <c r="H41" s="11"/>
    </row>
    <row r="42" spans="2:9" x14ac:dyDescent="0.25">
      <c r="B42" s="13">
        <v>20</v>
      </c>
      <c r="C42" s="14">
        <f t="shared" si="4"/>
        <v>23407511.536076829</v>
      </c>
      <c r="D42" s="14">
        <f t="shared" si="0"/>
        <v>389655.36006673856</v>
      </c>
      <c r="E42" s="34">
        <f t="shared" si="2"/>
        <v>233605.28315955971</v>
      </c>
      <c r="F42" s="14">
        <f t="shared" si="1"/>
        <v>156050.07690717885</v>
      </c>
      <c r="G42" s="15">
        <f t="shared" si="3"/>
        <v>23173906.252917267</v>
      </c>
      <c r="H42" s="11"/>
    </row>
    <row r="43" spans="2:9" x14ac:dyDescent="0.25">
      <c r="B43" s="13">
        <v>21</v>
      </c>
      <c r="C43" s="14">
        <f t="shared" si="4"/>
        <v>23173906.252917267</v>
      </c>
      <c r="D43" s="14">
        <f t="shared" si="0"/>
        <v>389655.36006673856</v>
      </c>
      <c r="E43" s="34">
        <f t="shared" si="2"/>
        <v>235162.65171395676</v>
      </c>
      <c r="F43" s="14">
        <f t="shared" si="1"/>
        <v>154492.7083527818</v>
      </c>
      <c r="G43" s="15">
        <f t="shared" si="3"/>
        <v>22938743.601203311</v>
      </c>
      <c r="H43" s="11"/>
    </row>
    <row r="44" spans="2:9" x14ac:dyDescent="0.25">
      <c r="B44" s="13">
        <v>22</v>
      </c>
      <c r="C44" s="14">
        <f t="shared" si="4"/>
        <v>22938743.601203311</v>
      </c>
      <c r="D44" s="14">
        <f t="shared" si="0"/>
        <v>389655.36006673856</v>
      </c>
      <c r="E44" s="34">
        <f t="shared" si="2"/>
        <v>236730.40272538314</v>
      </c>
      <c r="F44" s="14">
        <f t="shared" si="1"/>
        <v>152924.95734135542</v>
      </c>
      <c r="G44" s="15">
        <f t="shared" si="3"/>
        <v>22702013.198477928</v>
      </c>
      <c r="H44" s="11"/>
    </row>
    <row r="45" spans="2:9" x14ac:dyDescent="0.25">
      <c r="B45" s="13">
        <v>23</v>
      </c>
      <c r="C45" s="14">
        <f t="shared" si="4"/>
        <v>22702013.198477928</v>
      </c>
      <c r="D45" s="14">
        <f t="shared" si="0"/>
        <v>389655.36006673856</v>
      </c>
      <c r="E45" s="34">
        <f t="shared" si="2"/>
        <v>238308.60541021902</v>
      </c>
      <c r="F45" s="14">
        <f t="shared" si="1"/>
        <v>151346.75465651954</v>
      </c>
      <c r="G45" s="15">
        <f t="shared" si="3"/>
        <v>22463704.593067709</v>
      </c>
      <c r="H45" s="11"/>
    </row>
    <row r="46" spans="2:9" x14ac:dyDescent="0.25">
      <c r="B46" s="13">
        <v>24</v>
      </c>
      <c r="C46" s="14">
        <f t="shared" si="4"/>
        <v>22463704.593067709</v>
      </c>
      <c r="D46" s="14">
        <f t="shared" si="0"/>
        <v>389655.36006673856</v>
      </c>
      <c r="E46" s="34">
        <f t="shared" si="2"/>
        <v>239897.32944628716</v>
      </c>
      <c r="F46" s="14">
        <f t="shared" si="1"/>
        <v>149758.03062045141</v>
      </c>
      <c r="G46" s="15">
        <f t="shared" si="3"/>
        <v>22223807.263621423</v>
      </c>
      <c r="H46" s="11"/>
    </row>
    <row r="47" spans="2:9" x14ac:dyDescent="0.25">
      <c r="B47" s="13">
        <v>25</v>
      </c>
      <c r="C47" s="14">
        <f t="shared" si="4"/>
        <v>22223807.263621423</v>
      </c>
      <c r="D47" s="14">
        <f t="shared" si="0"/>
        <v>389655.36006673856</v>
      </c>
      <c r="E47" s="34">
        <f t="shared" si="2"/>
        <v>241496.64497592908</v>
      </c>
      <c r="F47" s="14">
        <f t="shared" si="1"/>
        <v>148158.71509080948</v>
      </c>
      <c r="G47" s="15">
        <f t="shared" si="3"/>
        <v>21982310.618645493</v>
      </c>
      <c r="H47" s="11"/>
    </row>
    <row r="48" spans="2:9" x14ac:dyDescent="0.25">
      <c r="B48" s="13">
        <v>26</v>
      </c>
      <c r="C48" s="14">
        <f t="shared" si="4"/>
        <v>21982310.618645493</v>
      </c>
      <c r="D48" s="14">
        <f t="shared" si="0"/>
        <v>389655.36006673856</v>
      </c>
      <c r="E48" s="34">
        <f t="shared" si="2"/>
        <v>243106.62260910193</v>
      </c>
      <c r="F48" s="14">
        <f t="shared" si="1"/>
        <v>146548.73745763663</v>
      </c>
      <c r="G48" s="15">
        <f t="shared" si="3"/>
        <v>21739203.996036392</v>
      </c>
      <c r="H48" s="11"/>
    </row>
    <row r="49" spans="2:8" x14ac:dyDescent="0.25">
      <c r="B49" s="13">
        <v>27</v>
      </c>
      <c r="C49" s="14">
        <f t="shared" si="4"/>
        <v>21739203.996036392</v>
      </c>
      <c r="D49" s="14">
        <f t="shared" si="0"/>
        <v>389655.36006673856</v>
      </c>
      <c r="E49" s="34">
        <f t="shared" si="2"/>
        <v>244727.33342649596</v>
      </c>
      <c r="F49" s="14">
        <f t="shared" si="1"/>
        <v>144928.02664024261</v>
      </c>
      <c r="G49" s="15">
        <f t="shared" si="3"/>
        <v>21494476.662609898</v>
      </c>
      <c r="H49" s="11"/>
    </row>
    <row r="50" spans="2:8" x14ac:dyDescent="0.25">
      <c r="B50" s="13">
        <v>28</v>
      </c>
      <c r="C50" s="14">
        <f t="shared" si="4"/>
        <v>21494476.662609898</v>
      </c>
      <c r="D50" s="14">
        <f t="shared" si="0"/>
        <v>389655.36006673856</v>
      </c>
      <c r="E50" s="34">
        <f t="shared" si="2"/>
        <v>246358.84898267259</v>
      </c>
      <c r="F50" s="14">
        <f t="shared" si="1"/>
        <v>143296.51108406598</v>
      </c>
      <c r="G50" s="15">
        <f t="shared" si="3"/>
        <v>21248117.813627224</v>
      </c>
      <c r="H50" s="11"/>
    </row>
    <row r="51" spans="2:8" x14ac:dyDescent="0.25">
      <c r="B51" s="13">
        <v>29</v>
      </c>
      <c r="C51" s="14">
        <f t="shared" si="4"/>
        <v>21248117.813627224</v>
      </c>
      <c r="D51" s="14">
        <f t="shared" si="0"/>
        <v>389655.36006673856</v>
      </c>
      <c r="E51" s="34">
        <f t="shared" si="2"/>
        <v>248001.24130922373</v>
      </c>
      <c r="F51" s="14">
        <f t="shared" si="1"/>
        <v>141654.11875751484</v>
      </c>
      <c r="G51" s="15">
        <f t="shared" si="3"/>
        <v>21000116.572317999</v>
      </c>
      <c r="H51" s="11"/>
    </row>
    <row r="52" spans="2:8" x14ac:dyDescent="0.25">
      <c r="B52" s="13">
        <v>30</v>
      </c>
      <c r="C52" s="14">
        <f t="shared" si="4"/>
        <v>21000116.572317999</v>
      </c>
      <c r="D52" s="14">
        <f t="shared" si="0"/>
        <v>389655.36006673856</v>
      </c>
      <c r="E52" s="34">
        <f t="shared" si="2"/>
        <v>249654.58291795189</v>
      </c>
      <c r="F52" s="14">
        <f t="shared" si="1"/>
        <v>140000.77714878667</v>
      </c>
      <c r="G52" s="15">
        <f t="shared" si="3"/>
        <v>20750461.989400048</v>
      </c>
      <c r="H52" s="11"/>
    </row>
    <row r="53" spans="2:8" x14ac:dyDescent="0.25">
      <c r="B53" s="13">
        <v>31</v>
      </c>
      <c r="C53" s="14">
        <f t="shared" si="4"/>
        <v>20750461.989400048</v>
      </c>
      <c r="D53" s="14">
        <f t="shared" si="0"/>
        <v>389655.36006673856</v>
      </c>
      <c r="E53" s="34">
        <f t="shared" si="2"/>
        <v>251318.94680407157</v>
      </c>
      <c r="F53" s="14">
        <f t="shared" si="1"/>
        <v>138336.41326266699</v>
      </c>
      <c r="G53" s="15">
        <f t="shared" si="3"/>
        <v>20499143.042595975</v>
      </c>
      <c r="H53" s="11"/>
    </row>
    <row r="54" spans="2:8" x14ac:dyDescent="0.25">
      <c r="B54" s="13">
        <v>32</v>
      </c>
      <c r="C54" s="14">
        <f t="shared" si="4"/>
        <v>20499143.042595975</v>
      </c>
      <c r="D54" s="14">
        <f t="shared" si="0"/>
        <v>389655.36006673856</v>
      </c>
      <c r="E54" s="34">
        <f t="shared" si="2"/>
        <v>252994.40644943205</v>
      </c>
      <c r="F54" s="14">
        <f t="shared" si="1"/>
        <v>136660.95361730651</v>
      </c>
      <c r="G54" s="15">
        <f t="shared" si="3"/>
        <v>20246148.636146542</v>
      </c>
      <c r="H54" s="11"/>
    </row>
    <row r="55" spans="2:8" x14ac:dyDescent="0.25">
      <c r="B55" s="13">
        <v>33</v>
      </c>
      <c r="C55" s="14">
        <f t="shared" si="4"/>
        <v>20246148.636146542</v>
      </c>
      <c r="D55" s="14">
        <f t="shared" ref="D55:D86" si="5">IF($B55&lt;=$C$17,(CHOOSE($N$9,IF(B55&lt;=$C$15,F55,-PMT($C$9/$C$16,$C$17-$C$15,$C$8)),-PMT($C$9/$C$16,$C$17,$C$8))),0)</f>
        <v>389655.36006673856</v>
      </c>
      <c r="E55" s="34">
        <f t="shared" si="2"/>
        <v>254681.03582576162</v>
      </c>
      <c r="F55" s="14">
        <f t="shared" ref="F55:F86" si="6">C55*$C$9/$C$16</f>
        <v>134974.32424097694</v>
      </c>
      <c r="G55" s="15">
        <f t="shared" si="3"/>
        <v>19991467.600320779</v>
      </c>
      <c r="H55" s="11"/>
    </row>
    <row r="56" spans="2:8" x14ac:dyDescent="0.25">
      <c r="B56" s="13">
        <v>34</v>
      </c>
      <c r="C56" s="14">
        <f t="shared" si="4"/>
        <v>19991467.600320779</v>
      </c>
      <c r="D56" s="14">
        <f t="shared" si="5"/>
        <v>389655.36006673856</v>
      </c>
      <c r="E56" s="34">
        <f t="shared" si="2"/>
        <v>256378.90939793337</v>
      </c>
      <c r="F56" s="14">
        <f t="shared" si="6"/>
        <v>133276.45066880519</v>
      </c>
      <c r="G56" s="15">
        <f t="shared" si="3"/>
        <v>19735088.690922845</v>
      </c>
      <c r="H56" s="11"/>
    </row>
    <row r="57" spans="2:8" x14ac:dyDescent="0.25">
      <c r="B57" s="13">
        <v>35</v>
      </c>
      <c r="C57" s="14">
        <f t="shared" si="4"/>
        <v>19735088.690922845</v>
      </c>
      <c r="D57" s="14">
        <f t="shared" si="5"/>
        <v>389655.36006673856</v>
      </c>
      <c r="E57" s="34">
        <f t="shared" si="2"/>
        <v>258088.10212725293</v>
      </c>
      <c r="F57" s="14">
        <f t="shared" si="6"/>
        <v>131567.25793948563</v>
      </c>
      <c r="G57" s="15">
        <f t="shared" si="3"/>
        <v>19477000.588795591</v>
      </c>
      <c r="H57" s="11"/>
    </row>
    <row r="58" spans="2:8" x14ac:dyDescent="0.25">
      <c r="B58" s="13">
        <v>36</v>
      </c>
      <c r="C58" s="14">
        <f t="shared" si="4"/>
        <v>19477000.588795591</v>
      </c>
      <c r="D58" s="14">
        <f t="shared" si="5"/>
        <v>389655.36006673856</v>
      </c>
      <c r="E58" s="34">
        <f t="shared" si="2"/>
        <v>259808.68947476795</v>
      </c>
      <c r="F58" s="14">
        <f t="shared" si="6"/>
        <v>129846.67059197061</v>
      </c>
      <c r="G58" s="15">
        <f t="shared" si="3"/>
        <v>19217191.899320822</v>
      </c>
      <c r="H58" s="11"/>
    </row>
    <row r="59" spans="2:8" x14ac:dyDescent="0.25">
      <c r="B59" s="13">
        <v>37</v>
      </c>
      <c r="C59" s="14">
        <f t="shared" si="4"/>
        <v>19217191.899320822</v>
      </c>
      <c r="D59" s="14">
        <f t="shared" si="5"/>
        <v>389655.36006673856</v>
      </c>
      <c r="E59" s="34">
        <f t="shared" si="2"/>
        <v>261540.74740459974</v>
      </c>
      <c r="F59" s="14">
        <f t="shared" si="6"/>
        <v>128114.61266213882</v>
      </c>
      <c r="G59" s="15">
        <f t="shared" si="3"/>
        <v>18955651.151916221</v>
      </c>
      <c r="H59" s="11"/>
    </row>
    <row r="60" spans="2:8" x14ac:dyDescent="0.25">
      <c r="B60" s="13">
        <v>38</v>
      </c>
      <c r="C60" s="14">
        <f t="shared" si="4"/>
        <v>18955651.151916221</v>
      </c>
      <c r="D60" s="14">
        <f t="shared" si="5"/>
        <v>389655.36006673856</v>
      </c>
      <c r="E60" s="34">
        <f t="shared" si="2"/>
        <v>263284.35238729708</v>
      </c>
      <c r="F60" s="14">
        <f t="shared" si="6"/>
        <v>126371.00767944148</v>
      </c>
      <c r="G60" s="15">
        <f t="shared" si="3"/>
        <v>18692366.799528923</v>
      </c>
      <c r="H60" s="11"/>
    </row>
    <row r="61" spans="2:8" x14ac:dyDescent="0.25">
      <c r="B61" s="13">
        <v>39</v>
      </c>
      <c r="C61" s="14">
        <f t="shared" si="4"/>
        <v>18692366.799528923</v>
      </c>
      <c r="D61" s="14">
        <f t="shared" si="5"/>
        <v>389655.36006673856</v>
      </c>
      <c r="E61" s="34">
        <f t="shared" si="2"/>
        <v>265039.58140321239</v>
      </c>
      <c r="F61" s="14">
        <f t="shared" si="6"/>
        <v>124615.77866352616</v>
      </c>
      <c r="G61" s="15">
        <f t="shared" si="3"/>
        <v>18427327.218125712</v>
      </c>
      <c r="H61" s="11"/>
    </row>
    <row r="62" spans="2:8" x14ac:dyDescent="0.25">
      <c r="B62" s="13">
        <v>40</v>
      </c>
      <c r="C62" s="14">
        <f t="shared" si="4"/>
        <v>18427327.218125712</v>
      </c>
      <c r="D62" s="14">
        <f t="shared" si="5"/>
        <v>389655.36006673856</v>
      </c>
      <c r="E62" s="34">
        <f t="shared" si="2"/>
        <v>266806.51194590051</v>
      </c>
      <c r="F62" s="14">
        <f t="shared" si="6"/>
        <v>122848.84812083807</v>
      </c>
      <c r="G62" s="15">
        <f t="shared" si="3"/>
        <v>18160520.706179813</v>
      </c>
      <c r="H62" s="11"/>
    </row>
    <row r="63" spans="2:8" x14ac:dyDescent="0.25">
      <c r="B63" s="13">
        <v>41</v>
      </c>
      <c r="C63" s="14">
        <f t="shared" si="4"/>
        <v>18160520.706179813</v>
      </c>
      <c r="D63" s="14">
        <f t="shared" si="5"/>
        <v>389655.36006673856</v>
      </c>
      <c r="E63" s="34">
        <f t="shared" si="2"/>
        <v>268585.22202553978</v>
      </c>
      <c r="F63" s="14">
        <f t="shared" si="6"/>
        <v>121070.13804119876</v>
      </c>
      <c r="G63" s="15">
        <f t="shared" si="3"/>
        <v>17891935.484154273</v>
      </c>
      <c r="H63" s="11"/>
    </row>
    <row r="64" spans="2:8" x14ac:dyDescent="0.25">
      <c r="B64" s="13">
        <v>42</v>
      </c>
      <c r="C64" s="14">
        <f t="shared" si="4"/>
        <v>17891935.484154273</v>
      </c>
      <c r="D64" s="14">
        <f t="shared" si="5"/>
        <v>389655.36006673856</v>
      </c>
      <c r="E64" s="34">
        <f t="shared" si="2"/>
        <v>270375.79017237673</v>
      </c>
      <c r="F64" s="14">
        <f t="shared" si="6"/>
        <v>119279.56989436182</v>
      </c>
      <c r="G64" s="15">
        <f t="shared" si="3"/>
        <v>17621559.693981897</v>
      </c>
      <c r="H64" s="11"/>
    </row>
    <row r="65" spans="2:8" x14ac:dyDescent="0.25">
      <c r="B65" s="13">
        <v>43</v>
      </c>
      <c r="C65" s="14">
        <f t="shared" si="4"/>
        <v>17621559.693981897</v>
      </c>
      <c r="D65" s="14">
        <f t="shared" si="5"/>
        <v>389655.36006673856</v>
      </c>
      <c r="E65" s="34">
        <f t="shared" si="2"/>
        <v>272178.29544019257</v>
      </c>
      <c r="F65" s="14">
        <f t="shared" si="6"/>
        <v>117477.06462654598</v>
      </c>
      <c r="G65" s="15">
        <f t="shared" si="3"/>
        <v>17349381.398541704</v>
      </c>
      <c r="H65" s="11"/>
    </row>
    <row r="66" spans="2:8" x14ac:dyDescent="0.25">
      <c r="B66" s="13">
        <v>44</v>
      </c>
      <c r="C66" s="14">
        <f t="shared" si="4"/>
        <v>17349381.398541704</v>
      </c>
      <c r="D66" s="14">
        <f t="shared" si="5"/>
        <v>389655.36006673856</v>
      </c>
      <c r="E66" s="34">
        <f t="shared" si="2"/>
        <v>273992.81740979385</v>
      </c>
      <c r="F66" s="14">
        <f t="shared" si="6"/>
        <v>115662.5426569447</v>
      </c>
      <c r="G66" s="15">
        <f t="shared" si="3"/>
        <v>17075388.581131909</v>
      </c>
      <c r="H66" s="11"/>
    </row>
    <row r="67" spans="2:8" x14ac:dyDescent="0.25">
      <c r="B67" s="13">
        <v>45</v>
      </c>
      <c r="C67" s="14">
        <f t="shared" si="4"/>
        <v>17075388.581131909</v>
      </c>
      <c r="D67" s="14">
        <f t="shared" si="5"/>
        <v>389655.36006673856</v>
      </c>
      <c r="E67" s="34">
        <f t="shared" si="2"/>
        <v>275819.43619252584</v>
      </c>
      <c r="F67" s="14">
        <f t="shared" si="6"/>
        <v>113835.92387421272</v>
      </c>
      <c r="G67" s="15">
        <f t="shared" si="3"/>
        <v>16799569.144939382</v>
      </c>
      <c r="H67" s="11"/>
    </row>
    <row r="68" spans="2:8" x14ac:dyDescent="0.25">
      <c r="B68" s="13">
        <v>46</v>
      </c>
      <c r="C68" s="14">
        <f t="shared" si="4"/>
        <v>16799569.144939382</v>
      </c>
      <c r="D68" s="14">
        <f t="shared" si="5"/>
        <v>389655.36006673856</v>
      </c>
      <c r="E68" s="34">
        <f t="shared" si="2"/>
        <v>277658.23243380937</v>
      </c>
      <c r="F68" s="14">
        <f t="shared" si="6"/>
        <v>111997.1276329292</v>
      </c>
      <c r="G68" s="15">
        <f t="shared" si="3"/>
        <v>16521910.912505573</v>
      </c>
      <c r="H68" s="11"/>
    </row>
    <row r="69" spans="2:8" x14ac:dyDescent="0.25">
      <c r="B69" s="13">
        <v>47</v>
      </c>
      <c r="C69" s="14">
        <f t="shared" si="4"/>
        <v>16521910.912505573</v>
      </c>
      <c r="D69" s="14">
        <f t="shared" si="5"/>
        <v>389655.36006673856</v>
      </c>
      <c r="E69" s="34">
        <f t="shared" si="2"/>
        <v>279509.28731670143</v>
      </c>
      <c r="F69" s="14">
        <f t="shared" si="6"/>
        <v>110146.07275003714</v>
      </c>
      <c r="G69" s="15">
        <f t="shared" si="3"/>
        <v>16242401.62518887</v>
      </c>
      <c r="H69" s="11"/>
    </row>
    <row r="70" spans="2:8" x14ac:dyDescent="0.25">
      <c r="B70" s="13">
        <v>48</v>
      </c>
      <c r="C70" s="14">
        <f t="shared" si="4"/>
        <v>16242401.62518887</v>
      </c>
      <c r="D70" s="14">
        <f t="shared" si="5"/>
        <v>389655.36006673856</v>
      </c>
      <c r="E70" s="34">
        <f t="shared" si="2"/>
        <v>281372.68256547942</v>
      </c>
      <c r="F70" s="14">
        <f t="shared" si="6"/>
        <v>108282.67750125914</v>
      </c>
      <c r="G70" s="15">
        <f t="shared" si="3"/>
        <v>15961028.942623392</v>
      </c>
      <c r="H70" s="11"/>
    </row>
    <row r="71" spans="2:8" x14ac:dyDescent="0.25">
      <c r="B71" s="13">
        <v>49</v>
      </c>
      <c r="C71" s="14">
        <f t="shared" si="4"/>
        <v>15961028.942623392</v>
      </c>
      <c r="D71" s="14">
        <f t="shared" si="5"/>
        <v>389655.36006673856</v>
      </c>
      <c r="E71" s="34">
        <f t="shared" si="2"/>
        <v>283248.50044924929</v>
      </c>
      <c r="F71" s="14">
        <f t="shared" si="6"/>
        <v>106406.85961748927</v>
      </c>
      <c r="G71" s="15">
        <f t="shared" si="3"/>
        <v>15677780.442174142</v>
      </c>
      <c r="H71" s="11"/>
    </row>
    <row r="72" spans="2:8" x14ac:dyDescent="0.25">
      <c r="B72" s="13">
        <v>50</v>
      </c>
      <c r="C72" s="14">
        <f t="shared" si="4"/>
        <v>15677780.442174142</v>
      </c>
      <c r="D72" s="14">
        <f t="shared" si="5"/>
        <v>389655.36006673856</v>
      </c>
      <c r="E72" s="34">
        <f t="shared" si="2"/>
        <v>285136.82378557761</v>
      </c>
      <c r="F72" s="14">
        <f t="shared" si="6"/>
        <v>104518.53628116095</v>
      </c>
      <c r="G72" s="15">
        <f t="shared" si="3"/>
        <v>15392643.618388565</v>
      </c>
      <c r="H72" s="11"/>
    </row>
    <row r="73" spans="2:8" x14ac:dyDescent="0.25">
      <c r="B73" s="13">
        <v>51</v>
      </c>
      <c r="C73" s="14">
        <f t="shared" si="4"/>
        <v>15392643.618388565</v>
      </c>
      <c r="D73" s="14">
        <f t="shared" si="5"/>
        <v>389655.36006673856</v>
      </c>
      <c r="E73" s="34">
        <f t="shared" si="2"/>
        <v>287037.73594414815</v>
      </c>
      <c r="F73" s="14">
        <f t="shared" si="6"/>
        <v>102617.62412259042</v>
      </c>
      <c r="G73" s="15">
        <f t="shared" si="3"/>
        <v>15105605.882444417</v>
      </c>
      <c r="H73" s="11"/>
    </row>
    <row r="74" spans="2:8" x14ac:dyDescent="0.25">
      <c r="B74" s="13">
        <v>52</v>
      </c>
      <c r="C74" s="14">
        <f t="shared" si="4"/>
        <v>15105605.882444417</v>
      </c>
      <c r="D74" s="14">
        <f t="shared" si="5"/>
        <v>389655.36006673856</v>
      </c>
      <c r="E74" s="34">
        <f t="shared" si="2"/>
        <v>288951.32085044245</v>
      </c>
      <c r="F74" s="14">
        <f t="shared" si="6"/>
        <v>100704.03921629611</v>
      </c>
      <c r="G74" s="15">
        <f t="shared" si="3"/>
        <v>14816654.561593974</v>
      </c>
      <c r="H74" s="11"/>
    </row>
    <row r="75" spans="2:8" x14ac:dyDescent="0.25">
      <c r="B75" s="13">
        <v>53</v>
      </c>
      <c r="C75" s="14">
        <f t="shared" si="4"/>
        <v>14816654.561593974</v>
      </c>
      <c r="D75" s="14">
        <f t="shared" si="5"/>
        <v>389655.36006673856</v>
      </c>
      <c r="E75" s="34">
        <f t="shared" si="2"/>
        <v>290877.66298944538</v>
      </c>
      <c r="F75" s="14">
        <f t="shared" si="6"/>
        <v>98777.697077293167</v>
      </c>
      <c r="G75" s="15">
        <f t="shared" si="3"/>
        <v>14525776.898604529</v>
      </c>
      <c r="H75" s="11"/>
    </row>
    <row r="76" spans="2:8" x14ac:dyDescent="0.25">
      <c r="B76" s="13">
        <v>54</v>
      </c>
      <c r="C76" s="14">
        <f t="shared" si="4"/>
        <v>14525776.898604529</v>
      </c>
      <c r="D76" s="14">
        <f t="shared" si="5"/>
        <v>389655.36006673856</v>
      </c>
      <c r="E76" s="34">
        <f t="shared" si="2"/>
        <v>292816.84740937501</v>
      </c>
      <c r="F76" s="14">
        <f t="shared" si="6"/>
        <v>96838.512657363535</v>
      </c>
      <c r="G76" s="15">
        <f t="shared" si="3"/>
        <v>14232960.051195154</v>
      </c>
      <c r="H76" s="11"/>
    </row>
    <row r="77" spans="2:8" x14ac:dyDescent="0.25">
      <c r="B77" s="13">
        <v>55</v>
      </c>
      <c r="C77" s="14">
        <f t="shared" si="4"/>
        <v>14232960.051195154</v>
      </c>
      <c r="D77" s="14">
        <f t="shared" si="5"/>
        <v>389655.36006673856</v>
      </c>
      <c r="E77" s="34">
        <f t="shared" si="2"/>
        <v>294768.95972543751</v>
      </c>
      <c r="F77" s="14">
        <f t="shared" si="6"/>
        <v>94886.400341301036</v>
      </c>
      <c r="G77" s="15">
        <f t="shared" si="3"/>
        <v>13938191.091469716</v>
      </c>
      <c r="H77" s="11"/>
    </row>
    <row r="78" spans="2:8" x14ac:dyDescent="0.25">
      <c r="B78" s="13">
        <v>56</v>
      </c>
      <c r="C78" s="14">
        <f t="shared" si="4"/>
        <v>13938191.091469716</v>
      </c>
      <c r="D78" s="14">
        <f t="shared" si="5"/>
        <v>389655.36006673856</v>
      </c>
      <c r="E78" s="34">
        <f t="shared" si="2"/>
        <v>296734.08612360712</v>
      </c>
      <c r="F78" s="14">
        <f t="shared" si="6"/>
        <v>92921.27394313144</v>
      </c>
      <c r="G78" s="15">
        <f t="shared" si="3"/>
        <v>13641457.005346108</v>
      </c>
      <c r="H78" s="11"/>
    </row>
    <row r="79" spans="2:8" x14ac:dyDescent="0.25">
      <c r="B79" s="13">
        <v>57</v>
      </c>
      <c r="C79" s="14">
        <f t="shared" si="4"/>
        <v>13641457.005346108</v>
      </c>
      <c r="D79" s="14">
        <f t="shared" si="5"/>
        <v>389655.36006673856</v>
      </c>
      <c r="E79" s="34">
        <f t="shared" si="2"/>
        <v>298712.31336443115</v>
      </c>
      <c r="F79" s="14">
        <f t="shared" si="6"/>
        <v>90943.046702307402</v>
      </c>
      <c r="G79" s="15">
        <f t="shared" si="3"/>
        <v>13342744.691981677</v>
      </c>
      <c r="H79" s="11"/>
    </row>
    <row r="80" spans="2:8" x14ac:dyDescent="0.25">
      <c r="B80" s="13">
        <v>58</v>
      </c>
      <c r="C80" s="14">
        <f t="shared" si="4"/>
        <v>13342744.691981677</v>
      </c>
      <c r="D80" s="14">
        <f t="shared" si="5"/>
        <v>389655.36006673856</v>
      </c>
      <c r="E80" s="34">
        <f t="shared" si="2"/>
        <v>300703.72878686071</v>
      </c>
      <c r="F80" s="14">
        <f t="shared" si="6"/>
        <v>88951.631279877853</v>
      </c>
      <c r="G80" s="15">
        <f t="shared" si="3"/>
        <v>13042040.963194815</v>
      </c>
      <c r="H80" s="11"/>
    </row>
    <row r="81" spans="2:8" x14ac:dyDescent="0.25">
      <c r="B81" s="13">
        <v>59</v>
      </c>
      <c r="C81" s="14">
        <f t="shared" si="4"/>
        <v>13042040.963194815</v>
      </c>
      <c r="D81" s="14">
        <f t="shared" si="5"/>
        <v>389655.36006673856</v>
      </c>
      <c r="E81" s="34">
        <f t="shared" si="2"/>
        <v>302708.42031210643</v>
      </c>
      <c r="F81" s="14">
        <f t="shared" si="6"/>
        <v>86946.939754632112</v>
      </c>
      <c r="G81" s="15">
        <f t="shared" si="3"/>
        <v>12739332.542882709</v>
      </c>
      <c r="H81" s="11"/>
    </row>
    <row r="82" spans="2:8" x14ac:dyDescent="0.25">
      <c r="B82" s="13">
        <v>60</v>
      </c>
      <c r="C82" s="14">
        <f t="shared" si="4"/>
        <v>12739332.542882709</v>
      </c>
      <c r="D82" s="14">
        <f t="shared" si="5"/>
        <v>389655.36006673856</v>
      </c>
      <c r="E82" s="34">
        <f t="shared" si="2"/>
        <v>304726.47644752049</v>
      </c>
      <c r="F82" s="14">
        <f t="shared" si="6"/>
        <v>84928.883619218061</v>
      </c>
      <c r="G82" s="15">
        <f t="shared" si="3"/>
        <v>12434606.066435188</v>
      </c>
      <c r="H82" s="11"/>
    </row>
    <row r="83" spans="2:8" x14ac:dyDescent="0.25">
      <c r="B83" s="13">
        <v>61</v>
      </c>
      <c r="C83" s="14">
        <f t="shared" si="4"/>
        <v>12434606.066435188</v>
      </c>
      <c r="D83" s="14">
        <f t="shared" si="5"/>
        <v>389655.36006673856</v>
      </c>
      <c r="E83" s="34">
        <f t="shared" si="2"/>
        <v>306757.98629050399</v>
      </c>
      <c r="F83" s="14">
        <f t="shared" si="6"/>
        <v>82897.373776234585</v>
      </c>
      <c r="G83" s="15">
        <f t="shared" si="3"/>
        <v>12127848.080144685</v>
      </c>
      <c r="H83" s="11"/>
    </row>
    <row r="84" spans="2:8" x14ac:dyDescent="0.25">
      <c r="B84" s="13">
        <v>62</v>
      </c>
      <c r="C84" s="14">
        <f t="shared" si="4"/>
        <v>12127848.080144685</v>
      </c>
      <c r="D84" s="14">
        <f t="shared" si="5"/>
        <v>389655.36006673856</v>
      </c>
      <c r="E84" s="34">
        <f t="shared" si="2"/>
        <v>308803.03953244066</v>
      </c>
      <c r="F84" s="14">
        <f t="shared" si="6"/>
        <v>80852.320534297891</v>
      </c>
      <c r="G84" s="15">
        <f t="shared" si="3"/>
        <v>11819045.040612245</v>
      </c>
      <c r="H84" s="11"/>
    </row>
    <row r="85" spans="2:8" x14ac:dyDescent="0.25">
      <c r="B85" s="13">
        <v>63</v>
      </c>
      <c r="C85" s="14">
        <f t="shared" si="4"/>
        <v>11819045.040612245</v>
      </c>
      <c r="D85" s="14">
        <f t="shared" si="5"/>
        <v>389655.36006673856</v>
      </c>
      <c r="E85" s="34">
        <f t="shared" si="2"/>
        <v>310861.72646265692</v>
      </c>
      <c r="F85" s="14">
        <f t="shared" si="6"/>
        <v>78793.633604081639</v>
      </c>
      <c r="G85" s="15">
        <f t="shared" si="3"/>
        <v>11508183.314149588</v>
      </c>
      <c r="H85" s="11"/>
    </row>
    <row r="86" spans="2:8" x14ac:dyDescent="0.25">
      <c r="B86" s="13">
        <v>64</v>
      </c>
      <c r="C86" s="14">
        <f t="shared" si="4"/>
        <v>11508183.314149588</v>
      </c>
      <c r="D86" s="14">
        <f t="shared" si="5"/>
        <v>389655.36006673856</v>
      </c>
      <c r="E86" s="34">
        <f t="shared" si="2"/>
        <v>312934.13797240797</v>
      </c>
      <c r="F86" s="14">
        <f t="shared" si="6"/>
        <v>76721.222094330587</v>
      </c>
      <c r="G86" s="15">
        <f t="shared" si="3"/>
        <v>11195249.176177181</v>
      </c>
      <c r="H86" s="11"/>
    </row>
    <row r="87" spans="2:8" x14ac:dyDescent="0.25">
      <c r="B87" s="13">
        <v>65</v>
      </c>
      <c r="C87" s="14">
        <f t="shared" si="4"/>
        <v>11195249.176177181</v>
      </c>
      <c r="D87" s="14">
        <f t="shared" ref="D87:D118" si="7">IF($B87&lt;=$C$17,(CHOOSE($N$9,IF(B87&lt;=$C$15,F87,-PMT($C$9/$C$16,$C$17-$C$15,$C$8)),-PMT($C$9/$C$16,$C$17,$C$8))),0)</f>
        <v>389655.36006673856</v>
      </c>
      <c r="E87" s="34">
        <f t="shared" si="2"/>
        <v>315020.36555889068</v>
      </c>
      <c r="F87" s="14">
        <f t="shared" ref="F87:F118" si="8">C87*$C$9/$C$16</f>
        <v>74634.994507847878</v>
      </c>
      <c r="G87" s="15">
        <f t="shared" si="3"/>
        <v>10880228.810618291</v>
      </c>
      <c r="H87" s="11"/>
    </row>
    <row r="88" spans="2:8" x14ac:dyDescent="0.25">
      <c r="B88" s="13">
        <v>66</v>
      </c>
      <c r="C88" s="14">
        <f t="shared" si="4"/>
        <v>10880228.810618291</v>
      </c>
      <c r="D88" s="14">
        <f t="shared" si="7"/>
        <v>389655.36006673856</v>
      </c>
      <c r="E88" s="34">
        <f t="shared" ref="E88:E142" si="9">D88-F88</f>
        <v>317120.50132928329</v>
      </c>
      <c r="F88" s="14">
        <f t="shared" si="8"/>
        <v>72534.858737455274</v>
      </c>
      <c r="G88" s="15">
        <f t="shared" ref="G88:G142" si="10">IF((C88-E88)&lt;1, (C88-E88)*0, (C88-E88))</f>
        <v>10563108.309289007</v>
      </c>
      <c r="H88" s="11"/>
    </row>
    <row r="89" spans="2:8" x14ac:dyDescent="0.25">
      <c r="B89" s="13">
        <v>67</v>
      </c>
      <c r="C89" s="14">
        <f t="shared" ref="C89:C142" si="11">G88</f>
        <v>10563108.309289007</v>
      </c>
      <c r="D89" s="14">
        <f t="shared" si="7"/>
        <v>389655.36006673856</v>
      </c>
      <c r="E89" s="34">
        <f t="shared" si="9"/>
        <v>319234.63800481183</v>
      </c>
      <c r="F89" s="14">
        <f t="shared" si="8"/>
        <v>70420.722061926717</v>
      </c>
      <c r="G89" s="15">
        <f t="shared" si="10"/>
        <v>10243873.671284195</v>
      </c>
      <c r="H89" s="11"/>
    </row>
    <row r="90" spans="2:8" x14ac:dyDescent="0.25">
      <c r="B90" s="13">
        <v>68</v>
      </c>
      <c r="C90" s="14">
        <f t="shared" si="11"/>
        <v>10243873.671284195</v>
      </c>
      <c r="D90" s="14">
        <f t="shared" si="7"/>
        <v>389655.36006673856</v>
      </c>
      <c r="E90" s="34">
        <f t="shared" si="9"/>
        <v>321362.8689248439</v>
      </c>
      <c r="F90" s="14">
        <f t="shared" si="8"/>
        <v>68292.491141894643</v>
      </c>
      <c r="G90" s="15">
        <f t="shared" si="10"/>
        <v>9922510.8023593519</v>
      </c>
      <c r="H90" s="11"/>
    </row>
    <row r="91" spans="2:8" x14ac:dyDescent="0.25">
      <c r="B91" s="13">
        <v>69</v>
      </c>
      <c r="C91" s="14">
        <f t="shared" si="11"/>
        <v>9922510.8023593519</v>
      </c>
      <c r="D91" s="14">
        <f t="shared" si="7"/>
        <v>389655.36006673856</v>
      </c>
      <c r="E91" s="34">
        <f t="shared" si="9"/>
        <v>323505.28805100953</v>
      </c>
      <c r="F91" s="14">
        <f t="shared" si="8"/>
        <v>66150.07201572902</v>
      </c>
      <c r="G91" s="15">
        <f t="shared" si="10"/>
        <v>9599005.5143083427</v>
      </c>
      <c r="H91" s="11"/>
    </row>
    <row r="92" spans="2:8" x14ac:dyDescent="0.25">
      <c r="B92" s="13">
        <v>70</v>
      </c>
      <c r="C92" s="14">
        <f t="shared" si="11"/>
        <v>9599005.5143083427</v>
      </c>
      <c r="D92" s="14">
        <f t="shared" si="7"/>
        <v>389655.36006673856</v>
      </c>
      <c r="E92" s="34">
        <f t="shared" si="9"/>
        <v>325661.9899713496</v>
      </c>
      <c r="F92" s="14">
        <f t="shared" si="8"/>
        <v>63993.370095388957</v>
      </c>
      <c r="G92" s="15">
        <f t="shared" si="10"/>
        <v>9273343.5243369937</v>
      </c>
      <c r="H92" s="11"/>
    </row>
    <row r="93" spans="2:8" x14ac:dyDescent="0.25">
      <c r="B93" s="13">
        <v>71</v>
      </c>
      <c r="C93" s="14">
        <f t="shared" si="11"/>
        <v>9273343.5243369937</v>
      </c>
      <c r="D93" s="14">
        <f t="shared" si="7"/>
        <v>389655.36006673856</v>
      </c>
      <c r="E93" s="34">
        <f t="shared" si="9"/>
        <v>327833.06990449195</v>
      </c>
      <c r="F93" s="14">
        <f t="shared" si="8"/>
        <v>61822.290162246623</v>
      </c>
      <c r="G93" s="15">
        <f t="shared" si="10"/>
        <v>8945510.4544325024</v>
      </c>
      <c r="H93" s="11"/>
    </row>
    <row r="94" spans="2:8" x14ac:dyDescent="0.25">
      <c r="B94" s="13">
        <v>72</v>
      </c>
      <c r="C94" s="14">
        <f t="shared" si="11"/>
        <v>8945510.4544325024</v>
      </c>
      <c r="D94" s="14">
        <f t="shared" si="7"/>
        <v>389655.36006673856</v>
      </c>
      <c r="E94" s="34">
        <f t="shared" si="9"/>
        <v>330018.62370385521</v>
      </c>
      <c r="F94" s="14">
        <f t="shared" si="8"/>
        <v>59636.736362883348</v>
      </c>
      <c r="G94" s="15">
        <f t="shared" si="10"/>
        <v>8615491.8307286464</v>
      </c>
      <c r="H94" s="11"/>
    </row>
    <row r="95" spans="2:8" x14ac:dyDescent="0.25">
      <c r="B95" s="13">
        <v>73</v>
      </c>
      <c r="C95" s="14">
        <f t="shared" si="11"/>
        <v>8615491.8307286464</v>
      </c>
      <c r="D95" s="14">
        <f t="shared" si="7"/>
        <v>389655.36006673856</v>
      </c>
      <c r="E95" s="34">
        <f t="shared" si="9"/>
        <v>332218.74786188093</v>
      </c>
      <c r="F95" s="14">
        <f t="shared" si="8"/>
        <v>57436.612204857644</v>
      </c>
      <c r="G95" s="15">
        <f t="shared" si="10"/>
        <v>8283273.0828667656</v>
      </c>
      <c r="H95" s="11"/>
    </row>
    <row r="96" spans="2:8" x14ac:dyDescent="0.25">
      <c r="B96" s="13">
        <v>74</v>
      </c>
      <c r="C96" s="14">
        <f t="shared" si="11"/>
        <v>8283273.0828667656</v>
      </c>
      <c r="D96" s="14">
        <f t="shared" si="7"/>
        <v>389655.36006673856</v>
      </c>
      <c r="E96" s="34">
        <f t="shared" si="9"/>
        <v>334433.53951429343</v>
      </c>
      <c r="F96" s="14">
        <f t="shared" si="8"/>
        <v>55221.820552445104</v>
      </c>
      <c r="G96" s="15">
        <f t="shared" si="10"/>
        <v>7948839.5433524717</v>
      </c>
      <c r="H96" s="11"/>
    </row>
    <row r="97" spans="2:8" x14ac:dyDescent="0.25">
      <c r="B97" s="13">
        <v>75</v>
      </c>
      <c r="C97" s="14">
        <f t="shared" si="11"/>
        <v>7948839.5433524717</v>
      </c>
      <c r="D97" s="14">
        <f t="shared" si="7"/>
        <v>389655.36006673856</v>
      </c>
      <c r="E97" s="34">
        <f t="shared" si="9"/>
        <v>336663.09644438874</v>
      </c>
      <c r="F97" s="14">
        <f t="shared" si="8"/>
        <v>52992.263622349819</v>
      </c>
      <c r="G97" s="15">
        <f t="shared" si="10"/>
        <v>7612176.4469080828</v>
      </c>
      <c r="H97" s="11"/>
    </row>
    <row r="98" spans="2:8" x14ac:dyDescent="0.25">
      <c r="B98" s="13">
        <v>76</v>
      </c>
      <c r="C98" s="14">
        <f t="shared" si="11"/>
        <v>7612176.4469080828</v>
      </c>
      <c r="D98" s="14">
        <f t="shared" si="7"/>
        <v>389655.36006673856</v>
      </c>
      <c r="E98" s="34">
        <f t="shared" si="9"/>
        <v>338907.51708735136</v>
      </c>
      <c r="F98" s="14">
        <f t="shared" si="8"/>
        <v>50747.842979387213</v>
      </c>
      <c r="G98" s="15">
        <f t="shared" si="10"/>
        <v>7273268.9298207313</v>
      </c>
      <c r="H98" s="11"/>
    </row>
    <row r="99" spans="2:8" x14ac:dyDescent="0.25">
      <c r="B99" s="13">
        <v>77</v>
      </c>
      <c r="C99" s="14">
        <f t="shared" si="11"/>
        <v>7273268.9298207313</v>
      </c>
      <c r="D99" s="14">
        <f t="shared" si="7"/>
        <v>389655.36006673856</v>
      </c>
      <c r="E99" s="34">
        <f t="shared" si="9"/>
        <v>341166.90053460037</v>
      </c>
      <c r="F99" s="14">
        <f t="shared" si="8"/>
        <v>48488.459532138215</v>
      </c>
      <c r="G99" s="15">
        <f t="shared" si="10"/>
        <v>6932102.0292861313</v>
      </c>
      <c r="H99" s="11"/>
    </row>
    <row r="100" spans="2:8" x14ac:dyDescent="0.25">
      <c r="B100" s="13">
        <v>78</v>
      </c>
      <c r="C100" s="14">
        <f t="shared" si="11"/>
        <v>6932102.0292861313</v>
      </c>
      <c r="D100" s="14">
        <f t="shared" si="7"/>
        <v>389655.36006673856</v>
      </c>
      <c r="E100" s="34">
        <f t="shared" si="9"/>
        <v>343441.34653816436</v>
      </c>
      <c r="F100" s="14">
        <f t="shared" si="8"/>
        <v>46214.013528574207</v>
      </c>
      <c r="G100" s="15">
        <f t="shared" si="10"/>
        <v>6588660.6827479666</v>
      </c>
      <c r="H100" s="11"/>
    </row>
    <row r="101" spans="2:8" x14ac:dyDescent="0.25">
      <c r="B101" s="13">
        <v>79</v>
      </c>
      <c r="C101" s="14">
        <f t="shared" si="11"/>
        <v>6588660.6827479666</v>
      </c>
      <c r="D101" s="14">
        <f t="shared" si="7"/>
        <v>389655.36006673856</v>
      </c>
      <c r="E101" s="34">
        <f t="shared" si="9"/>
        <v>345730.95551508543</v>
      </c>
      <c r="F101" s="14">
        <f t="shared" si="8"/>
        <v>43924.404551653111</v>
      </c>
      <c r="G101" s="15">
        <f t="shared" si="10"/>
        <v>6242929.7272328809</v>
      </c>
      <c r="H101" s="11"/>
    </row>
    <row r="102" spans="2:8" x14ac:dyDescent="0.25">
      <c r="B102" s="13">
        <v>80</v>
      </c>
      <c r="C102" s="14">
        <f t="shared" si="11"/>
        <v>6242929.7272328809</v>
      </c>
      <c r="D102" s="14">
        <f t="shared" si="7"/>
        <v>389655.36006673856</v>
      </c>
      <c r="E102" s="34">
        <f t="shared" si="9"/>
        <v>348035.82855185267</v>
      </c>
      <c r="F102" s="14">
        <f t="shared" si="8"/>
        <v>41619.531514885872</v>
      </c>
      <c r="G102" s="15">
        <f t="shared" si="10"/>
        <v>5894893.8986810278</v>
      </c>
      <c r="H102" s="11"/>
    </row>
    <row r="103" spans="2:8" x14ac:dyDescent="0.25">
      <c r="B103" s="13">
        <v>81</v>
      </c>
      <c r="C103" s="14">
        <f t="shared" si="11"/>
        <v>5894893.8986810278</v>
      </c>
      <c r="D103" s="14">
        <f t="shared" si="7"/>
        <v>389655.36006673856</v>
      </c>
      <c r="E103" s="34">
        <f t="shared" si="9"/>
        <v>350356.06740886503</v>
      </c>
      <c r="F103" s="14">
        <f t="shared" si="8"/>
        <v>39299.292657873521</v>
      </c>
      <c r="G103" s="15">
        <f t="shared" si="10"/>
        <v>5544537.8312721625</v>
      </c>
      <c r="H103" s="11"/>
    </row>
    <row r="104" spans="2:8" x14ac:dyDescent="0.25">
      <c r="B104" s="13">
        <v>82</v>
      </c>
      <c r="C104" s="14">
        <f t="shared" si="11"/>
        <v>5544537.8312721625</v>
      </c>
      <c r="D104" s="14">
        <f t="shared" si="7"/>
        <v>389655.36006673856</v>
      </c>
      <c r="E104" s="34">
        <f t="shared" si="9"/>
        <v>352691.77452492417</v>
      </c>
      <c r="F104" s="14">
        <f t="shared" si="8"/>
        <v>36963.585541814413</v>
      </c>
      <c r="G104" s="15">
        <f t="shared" si="10"/>
        <v>5191846.0567472382</v>
      </c>
      <c r="H104" s="11"/>
    </row>
    <row r="105" spans="2:8" x14ac:dyDescent="0.25">
      <c r="B105" s="13">
        <v>83</v>
      </c>
      <c r="C105" s="14">
        <f t="shared" si="11"/>
        <v>5191846.0567472382</v>
      </c>
      <c r="D105" s="14">
        <f t="shared" si="7"/>
        <v>389655.36006673856</v>
      </c>
      <c r="E105" s="34">
        <f t="shared" si="9"/>
        <v>355043.05302175699</v>
      </c>
      <c r="F105" s="14">
        <f t="shared" si="8"/>
        <v>34612.307044981593</v>
      </c>
      <c r="G105" s="15">
        <f t="shared" si="10"/>
        <v>4836803.0037254812</v>
      </c>
      <c r="H105" s="11"/>
    </row>
    <row r="106" spans="2:8" x14ac:dyDescent="0.25">
      <c r="B106" s="13">
        <v>84</v>
      </c>
      <c r="C106" s="14">
        <f t="shared" si="11"/>
        <v>4836803.0037254812</v>
      </c>
      <c r="D106" s="14">
        <f t="shared" si="7"/>
        <v>389655.36006673856</v>
      </c>
      <c r="E106" s="34">
        <f t="shared" si="9"/>
        <v>357410.00670856866</v>
      </c>
      <c r="F106" s="14">
        <f t="shared" si="8"/>
        <v>32245.353358169876</v>
      </c>
      <c r="G106" s="15">
        <f t="shared" si="10"/>
        <v>4479392.9970169123</v>
      </c>
      <c r="H106" s="11"/>
    </row>
    <row r="107" spans="2:8" x14ac:dyDescent="0.25">
      <c r="B107" s="13">
        <v>85</v>
      </c>
      <c r="C107" s="14">
        <f t="shared" si="11"/>
        <v>4479392.9970169123</v>
      </c>
      <c r="D107" s="14">
        <f t="shared" si="7"/>
        <v>389655.36006673856</v>
      </c>
      <c r="E107" s="34">
        <f t="shared" si="9"/>
        <v>359792.7400866258</v>
      </c>
      <c r="F107" s="14">
        <f t="shared" si="8"/>
        <v>29862.619980112751</v>
      </c>
      <c r="G107" s="15">
        <f t="shared" si="10"/>
        <v>4119600.2569302865</v>
      </c>
      <c r="H107" s="11"/>
    </row>
    <row r="108" spans="2:8" x14ac:dyDescent="0.25">
      <c r="B108" s="13">
        <v>86</v>
      </c>
      <c r="C108" s="14">
        <f t="shared" si="11"/>
        <v>4119600.2569302865</v>
      </c>
      <c r="D108" s="14">
        <f t="shared" si="7"/>
        <v>389655.36006673856</v>
      </c>
      <c r="E108" s="34">
        <f t="shared" si="9"/>
        <v>362191.35835386999</v>
      </c>
      <c r="F108" s="14">
        <f t="shared" si="8"/>
        <v>27464.001712868576</v>
      </c>
      <c r="G108" s="15">
        <f t="shared" si="10"/>
        <v>3757408.8985764165</v>
      </c>
      <c r="H108" s="11"/>
    </row>
    <row r="109" spans="2:8" x14ac:dyDescent="0.25">
      <c r="B109" s="13">
        <v>87</v>
      </c>
      <c r="C109" s="14">
        <f t="shared" si="11"/>
        <v>3757408.8985764165</v>
      </c>
      <c r="D109" s="14">
        <f t="shared" si="7"/>
        <v>389655.36006673856</v>
      </c>
      <c r="E109" s="34">
        <f t="shared" si="9"/>
        <v>364605.96740956244</v>
      </c>
      <c r="F109" s="14">
        <f t="shared" si="8"/>
        <v>25049.392657176111</v>
      </c>
      <c r="G109" s="15">
        <f t="shared" si="10"/>
        <v>3392802.9311668542</v>
      </c>
      <c r="H109" s="11"/>
    </row>
    <row r="110" spans="2:8" x14ac:dyDescent="0.25">
      <c r="B110" s="13">
        <v>88</v>
      </c>
      <c r="C110" s="14">
        <f t="shared" si="11"/>
        <v>3392802.9311668542</v>
      </c>
      <c r="D110" s="14">
        <f t="shared" si="7"/>
        <v>389655.36006673856</v>
      </c>
      <c r="E110" s="34">
        <f t="shared" si="9"/>
        <v>367036.67385895952</v>
      </c>
      <c r="F110" s="14">
        <f t="shared" si="8"/>
        <v>22618.686207779028</v>
      </c>
      <c r="G110" s="15">
        <f t="shared" si="10"/>
        <v>3025766.2573078945</v>
      </c>
      <c r="H110" s="11"/>
    </row>
    <row r="111" spans="2:8" x14ac:dyDescent="0.25">
      <c r="B111" s="13">
        <v>89</v>
      </c>
      <c r="C111" s="14">
        <f t="shared" si="11"/>
        <v>3025766.2573078945</v>
      </c>
      <c r="D111" s="14">
        <f t="shared" si="7"/>
        <v>389655.36006673856</v>
      </c>
      <c r="E111" s="34">
        <f t="shared" si="9"/>
        <v>369483.58501801925</v>
      </c>
      <c r="F111" s="14">
        <f t="shared" si="8"/>
        <v>20171.775048719297</v>
      </c>
      <c r="G111" s="15">
        <f t="shared" si="10"/>
        <v>2656282.6722898753</v>
      </c>
      <c r="H111" s="11"/>
    </row>
    <row r="112" spans="2:8" x14ac:dyDescent="0.25">
      <c r="B112" s="13">
        <v>90</v>
      </c>
      <c r="C112" s="14">
        <f t="shared" si="11"/>
        <v>2656282.6722898753</v>
      </c>
      <c r="D112" s="14">
        <f t="shared" si="7"/>
        <v>389655.36006673856</v>
      </c>
      <c r="E112" s="34">
        <f t="shared" si="9"/>
        <v>371946.80891813937</v>
      </c>
      <c r="F112" s="14">
        <f t="shared" si="8"/>
        <v>17708.55114859917</v>
      </c>
      <c r="G112" s="15">
        <f t="shared" si="10"/>
        <v>2284335.8633717359</v>
      </c>
      <c r="H112" s="11"/>
    </row>
    <row r="113" spans="2:8" x14ac:dyDescent="0.25">
      <c r="B113" s="13">
        <v>91</v>
      </c>
      <c r="C113" s="14">
        <f t="shared" si="11"/>
        <v>2284335.8633717359</v>
      </c>
      <c r="D113" s="14">
        <f t="shared" si="7"/>
        <v>389655.36006673856</v>
      </c>
      <c r="E113" s="34">
        <f t="shared" si="9"/>
        <v>374426.45431092702</v>
      </c>
      <c r="F113" s="14">
        <f t="shared" si="8"/>
        <v>15228.905755811573</v>
      </c>
      <c r="G113" s="15">
        <f t="shared" si="10"/>
        <v>1909909.4090608088</v>
      </c>
      <c r="H113" s="11"/>
    </row>
    <row r="114" spans="2:8" x14ac:dyDescent="0.25">
      <c r="B114" s="13">
        <v>92</v>
      </c>
      <c r="C114" s="14">
        <f t="shared" si="11"/>
        <v>1909909.4090608088</v>
      </c>
      <c r="D114" s="14">
        <f t="shared" si="7"/>
        <v>389655.36006673856</v>
      </c>
      <c r="E114" s="34">
        <f t="shared" si="9"/>
        <v>376922.63067299983</v>
      </c>
      <c r="F114" s="14">
        <f t="shared" si="8"/>
        <v>12732.729393738728</v>
      </c>
      <c r="G114" s="15">
        <f t="shared" si="10"/>
        <v>1532986.7783878089</v>
      </c>
      <c r="H114" s="11"/>
    </row>
    <row r="115" spans="2:8" x14ac:dyDescent="0.25">
      <c r="B115" s="13">
        <v>93</v>
      </c>
      <c r="C115" s="14">
        <f t="shared" si="11"/>
        <v>1532986.7783878089</v>
      </c>
      <c r="D115" s="14">
        <f t="shared" si="7"/>
        <v>389655.36006673856</v>
      </c>
      <c r="E115" s="34">
        <f t="shared" si="9"/>
        <v>379435.44821081986</v>
      </c>
      <c r="F115" s="14">
        <f t="shared" si="8"/>
        <v>10219.911855918726</v>
      </c>
      <c r="G115" s="15">
        <f t="shared" si="10"/>
        <v>1153551.3301769891</v>
      </c>
      <c r="H115" s="11"/>
    </row>
    <row r="116" spans="2:8" x14ac:dyDescent="0.25">
      <c r="B116" s="13">
        <v>94</v>
      </c>
      <c r="C116" s="14">
        <f t="shared" si="11"/>
        <v>1153551.3301769891</v>
      </c>
      <c r="D116" s="14">
        <f t="shared" si="7"/>
        <v>389655.36006673856</v>
      </c>
      <c r="E116" s="34">
        <f t="shared" si="9"/>
        <v>381965.01786555862</v>
      </c>
      <c r="F116" s="14">
        <f t="shared" si="8"/>
        <v>7690.3422011799275</v>
      </c>
      <c r="G116" s="15">
        <f t="shared" si="10"/>
        <v>771586.31231143046</v>
      </c>
      <c r="H116" s="11"/>
    </row>
    <row r="117" spans="2:8" x14ac:dyDescent="0.25">
      <c r="B117" s="13">
        <v>95</v>
      </c>
      <c r="C117" s="14">
        <f t="shared" si="11"/>
        <v>771586.31231143046</v>
      </c>
      <c r="D117" s="14">
        <f t="shared" si="7"/>
        <v>389655.36006673856</v>
      </c>
      <c r="E117" s="34">
        <f t="shared" si="9"/>
        <v>384511.45131799567</v>
      </c>
      <c r="F117" s="14">
        <f t="shared" si="8"/>
        <v>5143.9087487428696</v>
      </c>
      <c r="G117" s="15">
        <f t="shared" si="10"/>
        <v>387074.86099343479</v>
      </c>
      <c r="H117" s="11"/>
    </row>
    <row r="118" spans="2:8" x14ac:dyDescent="0.25">
      <c r="B118" s="13">
        <v>96</v>
      </c>
      <c r="C118" s="14">
        <f t="shared" si="11"/>
        <v>387074.86099343479</v>
      </c>
      <c r="D118" s="14">
        <f t="shared" si="7"/>
        <v>389655.36006673856</v>
      </c>
      <c r="E118" s="34">
        <f t="shared" si="9"/>
        <v>387074.86099344899</v>
      </c>
      <c r="F118" s="14">
        <f t="shared" si="8"/>
        <v>2580.4990732895653</v>
      </c>
      <c r="G118" s="15">
        <f t="shared" si="10"/>
        <v>0</v>
      </c>
      <c r="H118" s="11"/>
    </row>
    <row r="119" spans="2:8" x14ac:dyDescent="0.25">
      <c r="B119" s="13">
        <v>97</v>
      </c>
      <c r="C119" s="14">
        <f t="shared" si="11"/>
        <v>0</v>
      </c>
      <c r="D119" s="14">
        <f t="shared" ref="D119:D142" si="12">IF($B119&lt;=$C$17,(CHOOSE($N$9,IF(B119&lt;=$C$15,F119,-PMT($C$9/$C$16,$C$17-$C$15,$C$8)),-PMT($C$9/$C$16,$C$17,$C$8))),0)</f>
        <v>0</v>
      </c>
      <c r="E119" s="34">
        <f t="shared" si="9"/>
        <v>0</v>
      </c>
      <c r="F119" s="14">
        <f t="shared" ref="F119:F142" si="13">C119*$C$9/$C$16</f>
        <v>0</v>
      </c>
      <c r="G119" s="15">
        <f t="shared" si="10"/>
        <v>0</v>
      </c>
      <c r="H119" s="11"/>
    </row>
    <row r="120" spans="2:8" x14ac:dyDescent="0.25">
      <c r="B120" s="13">
        <v>98</v>
      </c>
      <c r="C120" s="14">
        <f t="shared" si="11"/>
        <v>0</v>
      </c>
      <c r="D120" s="14">
        <f t="shared" si="12"/>
        <v>0</v>
      </c>
      <c r="E120" s="34">
        <f t="shared" si="9"/>
        <v>0</v>
      </c>
      <c r="F120" s="14">
        <f t="shared" si="13"/>
        <v>0</v>
      </c>
      <c r="G120" s="15">
        <f t="shared" si="10"/>
        <v>0</v>
      </c>
      <c r="H120" s="11"/>
    </row>
    <row r="121" spans="2:8" x14ac:dyDescent="0.25">
      <c r="B121" s="13">
        <v>99</v>
      </c>
      <c r="C121" s="14">
        <f t="shared" si="11"/>
        <v>0</v>
      </c>
      <c r="D121" s="14">
        <f t="shared" si="12"/>
        <v>0</v>
      </c>
      <c r="E121" s="34">
        <f t="shared" si="9"/>
        <v>0</v>
      </c>
      <c r="F121" s="14">
        <f t="shared" si="13"/>
        <v>0</v>
      </c>
      <c r="G121" s="15">
        <f t="shared" si="10"/>
        <v>0</v>
      </c>
      <c r="H121" s="11"/>
    </row>
    <row r="122" spans="2:8" x14ac:dyDescent="0.25">
      <c r="B122" s="13">
        <v>100</v>
      </c>
      <c r="C122" s="14">
        <f t="shared" si="11"/>
        <v>0</v>
      </c>
      <c r="D122" s="14">
        <f t="shared" si="12"/>
        <v>0</v>
      </c>
      <c r="E122" s="34">
        <f t="shared" si="9"/>
        <v>0</v>
      </c>
      <c r="F122" s="14">
        <f t="shared" si="13"/>
        <v>0</v>
      </c>
      <c r="G122" s="15">
        <f t="shared" si="10"/>
        <v>0</v>
      </c>
      <c r="H122" s="11"/>
    </row>
    <row r="123" spans="2:8" x14ac:dyDescent="0.25">
      <c r="B123" s="13">
        <v>101</v>
      </c>
      <c r="C123" s="14">
        <f t="shared" si="11"/>
        <v>0</v>
      </c>
      <c r="D123" s="14">
        <f t="shared" si="12"/>
        <v>0</v>
      </c>
      <c r="E123" s="34">
        <f t="shared" si="9"/>
        <v>0</v>
      </c>
      <c r="F123" s="14">
        <f t="shared" si="13"/>
        <v>0</v>
      </c>
      <c r="G123" s="15">
        <f t="shared" si="10"/>
        <v>0</v>
      </c>
      <c r="H123" s="11"/>
    </row>
    <row r="124" spans="2:8" x14ac:dyDescent="0.25">
      <c r="B124" s="13">
        <v>102</v>
      </c>
      <c r="C124" s="14">
        <f t="shared" si="11"/>
        <v>0</v>
      </c>
      <c r="D124" s="14">
        <f t="shared" si="12"/>
        <v>0</v>
      </c>
      <c r="E124" s="34">
        <f t="shared" si="9"/>
        <v>0</v>
      </c>
      <c r="F124" s="14">
        <f t="shared" si="13"/>
        <v>0</v>
      </c>
      <c r="G124" s="15">
        <f t="shared" si="10"/>
        <v>0</v>
      </c>
      <c r="H124" s="11"/>
    </row>
    <row r="125" spans="2:8" x14ac:dyDescent="0.25">
      <c r="B125" s="13">
        <v>103</v>
      </c>
      <c r="C125" s="14">
        <f t="shared" si="11"/>
        <v>0</v>
      </c>
      <c r="D125" s="14">
        <f t="shared" si="12"/>
        <v>0</v>
      </c>
      <c r="E125" s="34">
        <f t="shared" si="9"/>
        <v>0</v>
      </c>
      <c r="F125" s="14">
        <f t="shared" si="13"/>
        <v>0</v>
      </c>
      <c r="G125" s="15">
        <f t="shared" si="10"/>
        <v>0</v>
      </c>
      <c r="H125" s="11"/>
    </row>
    <row r="126" spans="2:8" x14ac:dyDescent="0.25">
      <c r="B126" s="13">
        <v>104</v>
      </c>
      <c r="C126" s="14">
        <f t="shared" si="11"/>
        <v>0</v>
      </c>
      <c r="D126" s="14">
        <f t="shared" si="12"/>
        <v>0</v>
      </c>
      <c r="E126" s="34">
        <f t="shared" si="9"/>
        <v>0</v>
      </c>
      <c r="F126" s="14">
        <f t="shared" si="13"/>
        <v>0</v>
      </c>
      <c r="G126" s="15">
        <f t="shared" si="10"/>
        <v>0</v>
      </c>
      <c r="H126" s="11"/>
    </row>
    <row r="127" spans="2:8" x14ac:dyDescent="0.25">
      <c r="B127" s="13">
        <v>105</v>
      </c>
      <c r="C127" s="14">
        <f t="shared" si="11"/>
        <v>0</v>
      </c>
      <c r="D127" s="14">
        <f t="shared" si="12"/>
        <v>0</v>
      </c>
      <c r="E127" s="34">
        <f t="shared" si="9"/>
        <v>0</v>
      </c>
      <c r="F127" s="14">
        <f t="shared" si="13"/>
        <v>0</v>
      </c>
      <c r="G127" s="15">
        <f t="shared" si="10"/>
        <v>0</v>
      </c>
      <c r="H127" s="11"/>
    </row>
    <row r="128" spans="2:8" x14ac:dyDescent="0.25">
      <c r="B128" s="13">
        <v>106</v>
      </c>
      <c r="C128" s="14">
        <f t="shared" si="11"/>
        <v>0</v>
      </c>
      <c r="D128" s="14">
        <f t="shared" si="12"/>
        <v>0</v>
      </c>
      <c r="E128" s="34">
        <f t="shared" si="9"/>
        <v>0</v>
      </c>
      <c r="F128" s="14">
        <f t="shared" si="13"/>
        <v>0</v>
      </c>
      <c r="G128" s="15">
        <f t="shared" si="10"/>
        <v>0</v>
      </c>
      <c r="H128" s="11"/>
    </row>
    <row r="129" spans="2:8" x14ac:dyDescent="0.25">
      <c r="B129" s="13">
        <v>107</v>
      </c>
      <c r="C129" s="14">
        <f t="shared" si="11"/>
        <v>0</v>
      </c>
      <c r="D129" s="14">
        <f t="shared" si="12"/>
        <v>0</v>
      </c>
      <c r="E129" s="34">
        <f t="shared" si="9"/>
        <v>0</v>
      </c>
      <c r="F129" s="14">
        <f t="shared" si="13"/>
        <v>0</v>
      </c>
      <c r="G129" s="15">
        <f t="shared" si="10"/>
        <v>0</v>
      </c>
      <c r="H129" s="11"/>
    </row>
    <row r="130" spans="2:8" x14ac:dyDescent="0.25">
      <c r="B130" s="13">
        <v>108</v>
      </c>
      <c r="C130" s="14">
        <f t="shared" si="11"/>
        <v>0</v>
      </c>
      <c r="D130" s="14">
        <f t="shared" si="12"/>
        <v>0</v>
      </c>
      <c r="E130" s="34">
        <f t="shared" si="9"/>
        <v>0</v>
      </c>
      <c r="F130" s="14">
        <f t="shared" si="13"/>
        <v>0</v>
      </c>
      <c r="G130" s="15">
        <f t="shared" si="10"/>
        <v>0</v>
      </c>
      <c r="H130" s="11"/>
    </row>
    <row r="131" spans="2:8" x14ac:dyDescent="0.25">
      <c r="B131" s="13">
        <v>109</v>
      </c>
      <c r="C131" s="14">
        <f t="shared" si="11"/>
        <v>0</v>
      </c>
      <c r="D131" s="14">
        <f t="shared" si="12"/>
        <v>0</v>
      </c>
      <c r="E131" s="34">
        <f t="shared" si="9"/>
        <v>0</v>
      </c>
      <c r="F131" s="14">
        <f t="shared" si="13"/>
        <v>0</v>
      </c>
      <c r="G131" s="15">
        <f t="shared" si="10"/>
        <v>0</v>
      </c>
      <c r="H131" s="11"/>
    </row>
    <row r="132" spans="2:8" x14ac:dyDescent="0.25">
      <c r="B132" s="13">
        <v>110</v>
      </c>
      <c r="C132" s="14">
        <f t="shared" si="11"/>
        <v>0</v>
      </c>
      <c r="D132" s="14">
        <f t="shared" si="12"/>
        <v>0</v>
      </c>
      <c r="E132" s="34">
        <f t="shared" si="9"/>
        <v>0</v>
      </c>
      <c r="F132" s="14">
        <f t="shared" si="13"/>
        <v>0</v>
      </c>
      <c r="G132" s="15">
        <f t="shared" si="10"/>
        <v>0</v>
      </c>
      <c r="H132" s="11"/>
    </row>
    <row r="133" spans="2:8" x14ac:dyDescent="0.25">
      <c r="B133" s="13">
        <v>111</v>
      </c>
      <c r="C133" s="14">
        <f t="shared" si="11"/>
        <v>0</v>
      </c>
      <c r="D133" s="14">
        <f t="shared" si="12"/>
        <v>0</v>
      </c>
      <c r="E133" s="34">
        <f t="shared" si="9"/>
        <v>0</v>
      </c>
      <c r="F133" s="14">
        <f t="shared" si="13"/>
        <v>0</v>
      </c>
      <c r="G133" s="15">
        <f t="shared" si="10"/>
        <v>0</v>
      </c>
      <c r="H133" s="11"/>
    </row>
    <row r="134" spans="2:8" x14ac:dyDescent="0.25">
      <c r="B134" s="13">
        <v>112</v>
      </c>
      <c r="C134" s="14">
        <f t="shared" si="11"/>
        <v>0</v>
      </c>
      <c r="D134" s="14">
        <f t="shared" si="12"/>
        <v>0</v>
      </c>
      <c r="E134" s="34">
        <f t="shared" si="9"/>
        <v>0</v>
      </c>
      <c r="F134" s="14">
        <f t="shared" si="13"/>
        <v>0</v>
      </c>
      <c r="G134" s="15">
        <f t="shared" si="10"/>
        <v>0</v>
      </c>
      <c r="H134" s="11"/>
    </row>
    <row r="135" spans="2:8" x14ac:dyDescent="0.25">
      <c r="B135" s="13">
        <v>113</v>
      </c>
      <c r="C135" s="14">
        <f t="shared" si="11"/>
        <v>0</v>
      </c>
      <c r="D135" s="14">
        <f t="shared" si="12"/>
        <v>0</v>
      </c>
      <c r="E135" s="34">
        <f t="shared" si="9"/>
        <v>0</v>
      </c>
      <c r="F135" s="14">
        <f t="shared" si="13"/>
        <v>0</v>
      </c>
      <c r="G135" s="15">
        <f t="shared" si="10"/>
        <v>0</v>
      </c>
      <c r="H135" s="11"/>
    </row>
    <row r="136" spans="2:8" x14ac:dyDescent="0.25">
      <c r="B136" s="13">
        <v>114</v>
      </c>
      <c r="C136" s="14">
        <f t="shared" si="11"/>
        <v>0</v>
      </c>
      <c r="D136" s="14">
        <f t="shared" si="12"/>
        <v>0</v>
      </c>
      <c r="E136" s="34">
        <f t="shared" si="9"/>
        <v>0</v>
      </c>
      <c r="F136" s="14">
        <f t="shared" si="13"/>
        <v>0</v>
      </c>
      <c r="G136" s="15">
        <f t="shared" si="10"/>
        <v>0</v>
      </c>
      <c r="H136" s="11"/>
    </row>
    <row r="137" spans="2:8" x14ac:dyDescent="0.25">
      <c r="B137" s="13">
        <v>115</v>
      </c>
      <c r="C137" s="14">
        <f t="shared" si="11"/>
        <v>0</v>
      </c>
      <c r="D137" s="14">
        <f t="shared" si="12"/>
        <v>0</v>
      </c>
      <c r="E137" s="34">
        <f t="shared" si="9"/>
        <v>0</v>
      </c>
      <c r="F137" s="14">
        <f t="shared" si="13"/>
        <v>0</v>
      </c>
      <c r="G137" s="15">
        <f t="shared" si="10"/>
        <v>0</v>
      </c>
      <c r="H137" s="11"/>
    </row>
    <row r="138" spans="2:8" x14ac:dyDescent="0.25">
      <c r="B138" s="13">
        <v>116</v>
      </c>
      <c r="C138" s="14">
        <f t="shared" si="11"/>
        <v>0</v>
      </c>
      <c r="D138" s="14">
        <f t="shared" si="12"/>
        <v>0</v>
      </c>
      <c r="E138" s="34">
        <f t="shared" si="9"/>
        <v>0</v>
      </c>
      <c r="F138" s="14">
        <f t="shared" si="13"/>
        <v>0</v>
      </c>
      <c r="G138" s="15">
        <f t="shared" si="10"/>
        <v>0</v>
      </c>
      <c r="H138" s="11"/>
    </row>
    <row r="139" spans="2:8" x14ac:dyDescent="0.25">
      <c r="B139" s="13">
        <v>117</v>
      </c>
      <c r="C139" s="14">
        <f t="shared" si="11"/>
        <v>0</v>
      </c>
      <c r="D139" s="14">
        <f t="shared" si="12"/>
        <v>0</v>
      </c>
      <c r="E139" s="34">
        <f t="shared" si="9"/>
        <v>0</v>
      </c>
      <c r="F139" s="14">
        <f t="shared" si="13"/>
        <v>0</v>
      </c>
      <c r="G139" s="15">
        <f t="shared" si="10"/>
        <v>0</v>
      </c>
      <c r="H139" s="11"/>
    </row>
    <row r="140" spans="2:8" x14ac:dyDescent="0.25">
      <c r="B140" s="13">
        <v>118</v>
      </c>
      <c r="C140" s="14">
        <f t="shared" si="11"/>
        <v>0</v>
      </c>
      <c r="D140" s="14">
        <f t="shared" si="12"/>
        <v>0</v>
      </c>
      <c r="E140" s="34">
        <f t="shared" si="9"/>
        <v>0</v>
      </c>
      <c r="F140" s="14">
        <f t="shared" si="13"/>
        <v>0</v>
      </c>
      <c r="G140" s="15">
        <f t="shared" si="10"/>
        <v>0</v>
      </c>
      <c r="H140" s="11"/>
    </row>
    <row r="141" spans="2:8" x14ac:dyDescent="0.25">
      <c r="B141" s="13">
        <v>119</v>
      </c>
      <c r="C141" s="14">
        <f t="shared" si="11"/>
        <v>0</v>
      </c>
      <c r="D141" s="14">
        <f t="shared" si="12"/>
        <v>0</v>
      </c>
      <c r="E141" s="34">
        <f t="shared" si="9"/>
        <v>0</v>
      </c>
      <c r="F141" s="14">
        <f t="shared" si="13"/>
        <v>0</v>
      </c>
      <c r="G141" s="15">
        <f t="shared" si="10"/>
        <v>0</v>
      </c>
      <c r="H141" s="11"/>
    </row>
    <row r="142" spans="2:8" ht="15.75" thickBot="1" x14ac:dyDescent="0.3">
      <c r="B142" s="30">
        <v>120</v>
      </c>
      <c r="C142" s="14">
        <f t="shared" si="11"/>
        <v>0</v>
      </c>
      <c r="D142" s="31">
        <f t="shared" si="12"/>
        <v>0</v>
      </c>
      <c r="E142" s="34">
        <f t="shared" si="9"/>
        <v>0</v>
      </c>
      <c r="F142" s="31">
        <f t="shared" si="13"/>
        <v>0</v>
      </c>
      <c r="G142" s="32">
        <f t="shared" si="10"/>
        <v>0</v>
      </c>
      <c r="H142" s="11"/>
    </row>
    <row r="143" spans="2:8" ht="15.75" thickBot="1" x14ac:dyDescent="0.3">
      <c r="B143" s="39" t="s">
        <v>16</v>
      </c>
      <c r="C143" s="40"/>
      <c r="D143" s="41">
        <f>SUM(D23:D142)</f>
        <v>34731050.24560602</v>
      </c>
      <c r="E143" s="41">
        <f t="shared" ref="E143:F143" si="14">SUM(E23:E142)</f>
        <v>25000000</v>
      </c>
      <c r="F143" s="41">
        <f t="shared" si="14"/>
        <v>9731050.2456060369</v>
      </c>
      <c r="G143" s="42"/>
    </row>
    <row r="145" spans="2:7" ht="134.25" customHeight="1" x14ac:dyDescent="0.25">
      <c r="B145" s="43" t="s">
        <v>29</v>
      </c>
      <c r="C145" s="43"/>
      <c r="D145" s="43"/>
      <c r="E145" s="43"/>
      <c r="F145" s="43"/>
      <c r="G145" s="43"/>
    </row>
  </sheetData>
  <sheetProtection algorithmName="SHA-512" hashValue="qwQNzMpQqhAGW+ocuBXVPQ+/7pi7uYoGHx/Yeiv6eUnJw0na+Y0dmfD8gFGY83byYI2kuLaoD4VvdW3LPPR5Dg==" saltValue="3EjykZsd+z9bUW9aGQo8zg==" spinCount="100000" sheet="1" formatCells="0" formatColumns="0" formatRows="0" insertColumns="0" insertRows="0" insertHyperlinks="0" deleteColumns="0" deleteRows="0" sort="0" autoFilter="0" pivotTables="0"/>
  <protectedRanges>
    <protectedRange sqref="C8:C12" name="Range1"/>
  </protectedRanges>
  <mergeCells count="8">
    <mergeCell ref="B145:G145"/>
    <mergeCell ref="B21:G21"/>
    <mergeCell ref="B2:K2"/>
    <mergeCell ref="B3:K3"/>
    <mergeCell ref="B4:K4"/>
    <mergeCell ref="B5:K5"/>
    <mergeCell ref="B7:C7"/>
    <mergeCell ref="B14:C14"/>
  </mergeCells>
  <dataValidations count="1">
    <dataValidation type="list" allowBlank="1" showInputMessage="1" showErrorMessage="1" sqref="C11">
      <formula1>$M$11:$M$14</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66675</xdr:colOff>
                    <xdr:row>11</xdr:row>
                    <xdr:rowOff>76200</xdr:rowOff>
                  </from>
                  <to>
                    <xdr:col>2</xdr:col>
                    <xdr:colOff>1066800</xdr:colOff>
                    <xdr:row>11</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Interest during Grace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Waheed Iqbal Kayani</dc:creator>
  <cp:lastModifiedBy>D70-902</cp:lastModifiedBy>
  <dcterms:created xsi:type="dcterms:W3CDTF">2013-12-04T12:38:13Z</dcterms:created>
  <dcterms:modified xsi:type="dcterms:W3CDTF">2020-08-26T08:44:31Z</dcterms:modified>
</cp:coreProperties>
</file>